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'Лист1'!$A$1:$AK$59</definedName>
  </definedNames>
  <calcPr fullCalcOnLoad="1"/>
</workbook>
</file>

<file path=xl/sharedStrings.xml><?xml version="1.0" encoding="utf-8"?>
<sst xmlns="http://schemas.openxmlformats.org/spreadsheetml/2006/main" count="255" uniqueCount="152">
  <si>
    <t>на 01.01. текущего года</t>
  </si>
  <si>
    <t>Финансирование на 01.01. текущего года</t>
  </si>
  <si>
    <t>Всего</t>
  </si>
  <si>
    <t>Остаток стоимости объекта до ввода в эксплуатацию</t>
  </si>
  <si>
    <t>в том числе за счет краевого бюджета</t>
  </si>
  <si>
    <t>Объем выполненных работ (освоение)</t>
  </si>
  <si>
    <t>Информация о заключенных контрактах (договорах)</t>
  </si>
  <si>
    <t>наименование организации</t>
  </si>
  <si>
    <t>реквизиты документа, предмет контракта (договора)</t>
  </si>
  <si>
    <t>цена контракта (договора)</t>
  </si>
  <si>
    <t>в том числе</t>
  </si>
  <si>
    <t>федерального бюджета</t>
  </si>
  <si>
    <t>краевого бюджета</t>
  </si>
  <si>
    <t>местного бюджета</t>
  </si>
  <si>
    <t>прочих источников (включая внебюджетные)</t>
  </si>
  <si>
    <t>Лимит финансирования текущего года</t>
  </si>
  <si>
    <t xml:space="preserve">Всего </t>
  </si>
  <si>
    <t>СМР</t>
  </si>
  <si>
    <t>Оборудование</t>
  </si>
  <si>
    <t>Прочие</t>
  </si>
  <si>
    <t>Стоимость по ПСД (заключению экспертизы*) в текущих ценах соответствующих лет</t>
  </si>
  <si>
    <t>в том числе ПСД</t>
  </si>
  <si>
    <t>Кредиторская (дебиторская) задолженность</t>
  </si>
  <si>
    <t>период выполнения работ (приобретения оборудования)</t>
  </si>
  <si>
    <t>Финансирование с 01.01. текущего года на 01 отчетного периода</t>
  </si>
  <si>
    <t>в текущем году на 01 число отчетного периода</t>
  </si>
  <si>
    <t>Всего в ценах года получе-ния экспер- тизы</t>
  </si>
  <si>
    <t>Краткий конъюнктурный обзор выполненных работ с начала реализации проекта (мероприятия) по видам работ</t>
  </si>
  <si>
    <t>Дополнительный объем средств краевого бюджета, необходимый для реализации проекта (мероприятия) в текущем году</t>
  </si>
  <si>
    <t>Примечание</t>
  </si>
  <si>
    <t>ООО "Проектный институт "Алтайгражданпроект"</t>
  </si>
  <si>
    <t>начало работ - дата подписания контракта, окончание работ - 15 августа 2015 года</t>
  </si>
  <si>
    <t>Контракт № 01-2014 от "9"июля 2014 г. на выполнение подрядных работ для государственных нужд</t>
  </si>
  <si>
    <t>Муниципальный контракт № 02-2014 от "9" июля 2014 г. на выполнение функций технического заказчика</t>
  </si>
  <si>
    <t>Алтайское краевое государственное унитарное предприятие (АКГУП) "Алтайстройзаказчик"</t>
  </si>
  <si>
    <t>до ввода объекта в эксплуатацию</t>
  </si>
  <si>
    <t>Ст роительно- проектно- промышленное открытое акционерное общество "СтройГАЗ" (СПП ОАО "СтройГАЗ")</t>
  </si>
  <si>
    <t>Наименование объекта</t>
  </si>
  <si>
    <t>до конца 2015 года</t>
  </si>
  <si>
    <t>всего:</t>
  </si>
  <si>
    <t>тыс. рублей</t>
  </si>
  <si>
    <t xml:space="preserve">Муниципальный контракт № 001/2015 от 27.07.2015 года
поставки транспортабельной модульной котельной установки 
с выполнением монтажных и пуско-наладочных работ </t>
  </si>
  <si>
    <t xml:space="preserve">Муниципальный контракт № 002/2015 от 27.07.2015 года
поставки лифта с выполнением монтажных и пуско-наладочных работ </t>
  </si>
  <si>
    <t>ООО "Газстройпром"</t>
  </si>
  <si>
    <t>ООО "Алтайтехнокомплект"</t>
  </si>
  <si>
    <t>27 июля 2015 года - 27 августа 2015 года</t>
  </si>
  <si>
    <t>27 июля 2015 года - 26 октября 2015 года</t>
  </si>
  <si>
    <t xml:space="preserve">Муниципальный контракт                           № 2015.311948 от 27.08.2015 года поставки мебели с выполнением разгрузочных, сборочных, установочных работ </t>
  </si>
  <si>
    <t>Муниципальный контракт                           № 2015.319439 от 27.08.2015 года поставки оборудования медицинского кабинета, с выполнением сборки и установки</t>
  </si>
  <si>
    <t>ООО "Отделсервис"</t>
  </si>
  <si>
    <t>ООО "Формед"</t>
  </si>
  <si>
    <t>27 августа 2015 года - декабрь 2015 года</t>
  </si>
  <si>
    <t xml:space="preserve">Муниципальный контракт                           № 2013.190958 от 08.11.13 года на приобретение проектно-сметной документации для муниципальных нужд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</si>
  <si>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 год</t>
  </si>
  <si>
    <t xml:space="preserve">Муниципальный контракт                           № 2015.303942 от 17.08.2015 года поставки швейного оборудования с выполнением сборочных и установочных работ </t>
  </si>
  <si>
    <t>ООО "Алтайский Центр Комплектации"</t>
  </si>
  <si>
    <t>17 августа 2015 года - декабрь 2015 года</t>
  </si>
  <si>
    <t xml:space="preserve">Муниципальный контракт                           № 2015.305008 от 17.08.2015 года поставки бытовой техники с выполнением работ сборки и установки </t>
  </si>
  <si>
    <t>Муниципальный контракт                           № от 15.10.2015 года поставки комплектной трансформаторной подстанции</t>
  </si>
  <si>
    <t>ЗАО "СибКомплект"</t>
  </si>
  <si>
    <t>15 октября 2015 года - 31 декабря 2015 года</t>
  </si>
  <si>
    <t>Договор от 14.01.2014 года на выполнение функций заказчика-застройщика</t>
  </si>
  <si>
    <t>до 31.12.2014</t>
  </si>
  <si>
    <t>до 28.08.2014</t>
  </si>
  <si>
    <t>(выполнено в 2015 году)</t>
  </si>
  <si>
    <t>(выполнено в 2014 году)</t>
  </si>
  <si>
    <t>Муниципальный контракт № 6537а-15 от 14.03.2015г. на авторский надзор</t>
  </si>
  <si>
    <t>ИП Миронов</t>
  </si>
  <si>
    <t>Договор № 28 от 28.07.2014 года на проведение инженерных геодезических работ, вынос осей</t>
  </si>
  <si>
    <t>90 календарных дней</t>
  </si>
  <si>
    <t>КАУ "Государтсвенная экспертиза Алтайского края"</t>
  </si>
  <si>
    <t xml:space="preserve">Муниципальный контракт                           от 29.04.2010 года на выполнение функций технического заказчика для муниципальных нужд </t>
  </si>
  <si>
    <t>2010 год</t>
  </si>
  <si>
    <t xml:space="preserve">Муниципальный контракт                           от 13.11.2010 года № 33/05-10 на выполнение проектно-сметной документации для муниципальных нужд </t>
  </si>
  <si>
    <t>до 01.2011</t>
  </si>
  <si>
    <t xml:space="preserve">Муниципальный контракт                           от 13.11.2010 года № 32/05-10 на выполнение инженерных изысканий для муниципальных нужд </t>
  </si>
  <si>
    <t>АК ГУП "Алтайкомунпроект"</t>
  </si>
  <si>
    <t>до 12.2010</t>
  </si>
  <si>
    <t xml:space="preserve">Муниципальный контракт                           от 11.01.2011 года № 01/063-11 на выполнение функций технического заказчика для муниципальных нужд </t>
  </si>
  <si>
    <t xml:space="preserve">Муниципальный контракт                           от 12.04.2011 года № 37на выполнение госэкспертизы ПСД для муниципальных нужд </t>
  </si>
  <si>
    <t>31 декабря 2011</t>
  </si>
  <si>
    <t>(выполнено в 2011 году)</t>
  </si>
  <si>
    <t>(выполнено в 2010 году)</t>
  </si>
  <si>
    <t>1. с.Устьянка, строительство МОУ "Устьянская средняя общеобразовательная школа" на 112 учащихся</t>
  </si>
  <si>
    <t>Договор от 28.01.2013 года на выполнение функций заказчика-застройщика</t>
  </si>
  <si>
    <t>до 31.12.2013</t>
  </si>
  <si>
    <t>Муниципальный контракт от 05.05.2016 года на поставку регулирующих шаровых кранов с электроприводами</t>
  </si>
  <si>
    <t>ООО "Сибирская техническая компания"</t>
  </si>
  <si>
    <t>в течение 21 рабочего дня</t>
  </si>
  <si>
    <t>Муниципальный контракт от 05.05.2016 года на поставку биметаллических термометров и манометров, выключателей автоматических</t>
  </si>
  <si>
    <t>Муниципальный контракт от 05.05.2016 года на поставку преобразователей расхода электромагнитных</t>
  </si>
  <si>
    <t>Муниципальный контракт от 27.05.2016 года на поставку моноблоков, лазерных принтеров</t>
  </si>
  <si>
    <t>ООО "Лайдия"</t>
  </si>
  <si>
    <t>в течение 14 рабочего дня</t>
  </si>
  <si>
    <t>Муниципальный контракт от 14.06.2016 года на поставку оборудования для охранного телевидения</t>
  </si>
  <si>
    <t>ИП Мандрыкина В.И.</t>
  </si>
  <si>
    <t>Муниципальный контракт от 14.06.2016 года на поставку оборудования часофикации</t>
  </si>
  <si>
    <t>Муниципальный контракт от 14.06.2016 года на поставку оборудования для радиосети</t>
  </si>
  <si>
    <t>Муниципальный контракт от 14.06.2016 года на поставку электрооборудования</t>
  </si>
  <si>
    <t>ООО "СтройМастер"</t>
  </si>
  <si>
    <t>Муниципальный контракт от 14.06.2016 года на поставку оборудования для охранной и пожарной сигнализации</t>
  </si>
  <si>
    <t>Муниципальный контракт от 14.06.2016 года на поставку оборудования для системы оповещения</t>
  </si>
  <si>
    <t>Муниципальный контракт от 14.06.2016 года на поставку сейфа, доски гладильной</t>
  </si>
  <si>
    <t>в течение 30 рабочего дня</t>
  </si>
  <si>
    <t xml:space="preserve">Муниципальный контракт № Ф.2016.99065 от 06.06.2016 года на поставку дизель-электрической станции с выполненем монтажных, пуско-наладочных работ </t>
  </si>
  <si>
    <t>ООО ГК "Юг-Энерго"</t>
  </si>
  <si>
    <t xml:space="preserve">Муниципальный контракт № Ф.2016.91886 от 30.05.2016 на поставку оргтехники с выполнением монтажных, пуско-наладочных работ </t>
  </si>
  <si>
    <t>в течение 25 календарных дней</t>
  </si>
  <si>
    <t>в течение 45 календарных дней</t>
  </si>
  <si>
    <t xml:space="preserve">Муниципальный контракт                           № Ф.2016.142456 от 06.07.2016 года на поставку оборудования спортивного зала с выполнением установки  </t>
  </si>
  <si>
    <t>ООО «Кивар Спорт»</t>
  </si>
  <si>
    <t xml:space="preserve">Муниципальный контракт                           № Ф.2016.157379 от 11.07.2016 года на поставку регулирующей аппаратуры для приточных систем   </t>
  </si>
  <si>
    <t>ООО «Завод промышленного кондиционирования»</t>
  </si>
  <si>
    <t xml:space="preserve">в течение 20 календарных дней </t>
  </si>
  <si>
    <t xml:space="preserve">Муниципальный контракт                           № Ф.2016.160853 от 12.07.2016 года на поставку оборудования </t>
  </si>
  <si>
    <t>ООО «С-ТЕХ»</t>
  </si>
  <si>
    <t xml:space="preserve">в течение 30 календарных дней </t>
  </si>
  <si>
    <t xml:space="preserve">Муниципальный контракт                           № Ф.2016.157487 от 11.07.2016 года на поставку оборудования для пищеблока с выполнением установки
и подключения
</t>
  </si>
  <si>
    <t>ООО «Профессиональное оборудование»</t>
  </si>
  <si>
    <t xml:space="preserve">Муниципальный контракт                           № Ф.2016.165383 от 18.07.2016 года на поставку оборудования для пищеблока с выполнением установки
и подключения
</t>
  </si>
  <si>
    <t xml:space="preserve">Муниципальный контракт                           № 95-16 от 18.07.2016 года на выполнение работ по обследованию тепловой защиты здания
</t>
  </si>
  <si>
    <t>ФГБОУВО "Алтайский государственный технический университет имени ИИПолзунова"</t>
  </si>
  <si>
    <t>в течение 30 дней от начала отопительного сезона</t>
  </si>
  <si>
    <t>Договор № 283 от 30.06.2016 года оказанию измерительных услуг</t>
  </si>
  <si>
    <t>ФБУЗ "Центр гигиены и эпидемиологии в Алтайсом крае"</t>
  </si>
  <si>
    <t>в течение 20 рабочих дней</t>
  </si>
  <si>
    <t>Муниципальный контракт № 542-70/16 от 01.08.2016 года  на выполнение технической инвентаризации, изготовление технических паспортов, справок на ввод в эксплуатацию</t>
  </si>
  <si>
    <t>АКГУП "Алтайский центр земельного кадастра и недвижимости" Баранаульский производственный отдел</t>
  </si>
  <si>
    <t>Муниципальный контракт № 542-71/16 от 01.08.2016 года  на выполнение кадастровых работ и исзотовление технических планов для ввода в эксплуатацию и для поставки на кадастровый учет</t>
  </si>
  <si>
    <t>Договор № 281 от 30.06.2016 года оказанию измерительных услуг</t>
  </si>
  <si>
    <t>Договор № 282 от 30.06.2016 года оказанию измерительных услуг</t>
  </si>
  <si>
    <t>Договор № 284 от 30.06.2016 года оказанию измерительных услуг</t>
  </si>
  <si>
    <t>в течение 45 дней</t>
  </si>
  <si>
    <t>Договор на проведение пусконаладочных работ часофикации, телевизионной сети, радио сети, СКС, охранного телевидения, ОПС</t>
  </si>
  <si>
    <t>ООО "Пирант-Сервис"</t>
  </si>
  <si>
    <t>Договор на выполнение функций заказчика-застройщика  от 30.07.2016</t>
  </si>
  <si>
    <t>до 31.12.2016</t>
  </si>
  <si>
    <t>Договор на проведение пусконаладочных работ электротехнической части школы, трансформаторной подстанции и ЛЭП</t>
  </si>
  <si>
    <t>ООО "Трастэнерго"</t>
  </si>
  <si>
    <t>Муниципальный контракт от на поставку электрооборудования</t>
  </si>
  <si>
    <t>в течение 10 календарных дней</t>
  </si>
  <si>
    <t>Договор № 3/1-2016 от 01.11.2016 года по выполнению пусконаладочных работ (вхолостую) системы вентиляции</t>
  </si>
  <si>
    <t>ООО "Строительная индустрия"</t>
  </si>
  <si>
    <t>01.11.2016 - 30.11.2016гг.</t>
  </si>
  <si>
    <t>Работы по зданию школы завершены, выдано разрешение на ввод в эксплуатацию 21 декабря 2016 № 22-506-5-2016</t>
  </si>
  <si>
    <t>(выполнено в 2016 году)</t>
  </si>
  <si>
    <t>Отметка о качестве и соблюдении сроков выполнения работ согласно заключенным контрактам. Наличие фактов расторжения контрактов, ведения претензионной работы</t>
  </si>
  <si>
    <t>ФИО и контактные данные ответственного куратора объекта, реквизиты документа о возложении персональной ответственности</t>
  </si>
  <si>
    <t>Дополнительное соглашение об уменьшении цены контракта не составлялось. Кредиторской и дебиторской задолженности нет.</t>
  </si>
  <si>
    <t>Дополнительное соглашение об уменьшении цены контракта не составлялось. Планируется ведение претензионных работ о срыве сроков строительства.</t>
  </si>
  <si>
    <t>Справка о реализации объектов капитальных вложений по состоянию на 01.03.2017 г.</t>
  </si>
  <si>
    <t xml:space="preserve">Ляпко Елена Владимировна, начальник отдела архитектуры и строительства Администрации района, тел. 8 385 72 23036 (нет документа о возложении персональной ответственности)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</si>
</sst>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3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/>
    </xf>
    <xf numFmtId="170" fontId="1" fillId="0" borderId="0" xfId="43" applyFont="1" applyAlignment="1">
      <alignment/>
    </xf>
    <xf numFmtId="2" fontId="9" fillId="0" borderId="0" xfId="0" applyNumberFormat="1" applyFont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170" fontId="1" fillId="0" borderId="0" xfId="43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1" fontId="0" fillId="37" borderId="0" xfId="0" applyNumberFormat="1" applyFill="1" applyAlignment="1">
      <alignment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/>
    </xf>
    <xf numFmtId="2" fontId="2" fillId="38" borderId="12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/>
    </xf>
    <xf numFmtId="2" fontId="0" fillId="38" borderId="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2" fillId="39" borderId="12" xfId="0" applyNumberFormat="1" applyFont="1" applyFill="1" applyBorder="1" applyAlignment="1">
      <alignment horizontal="center" vertical="center" wrapText="1"/>
    </xf>
    <xf numFmtId="2" fontId="2" fillId="39" borderId="12" xfId="0" applyNumberFormat="1" applyFont="1" applyFill="1" applyBorder="1" applyAlignment="1">
      <alignment horizontal="center" vertical="center"/>
    </xf>
    <xf numFmtId="2" fontId="2" fillId="39" borderId="10" xfId="0" applyNumberFormat="1" applyFont="1" applyFill="1" applyBorder="1" applyAlignment="1">
      <alignment horizontal="center" vertical="center" wrapText="1"/>
    </xf>
    <xf numFmtId="2" fontId="7" fillId="39" borderId="12" xfId="0" applyNumberFormat="1" applyFont="1" applyFill="1" applyBorder="1" applyAlignment="1">
      <alignment horizontal="center" vertical="center"/>
    </xf>
    <xf numFmtId="2" fontId="2" fillId="40" borderId="10" xfId="0" applyNumberFormat="1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/>
    </xf>
    <xf numFmtId="2" fontId="7" fillId="40" borderId="10" xfId="0" applyNumberFormat="1" applyFont="1" applyFill="1" applyBorder="1" applyAlignment="1">
      <alignment horizontal="center" vertical="center"/>
    </xf>
    <xf numFmtId="2" fontId="2" fillId="40" borderId="12" xfId="0" applyNumberFormat="1" applyFont="1" applyFill="1" applyBorder="1" applyAlignment="1">
      <alignment horizontal="center" vertical="center" wrapText="1"/>
    </xf>
    <xf numFmtId="2" fontId="2" fillId="40" borderId="12" xfId="0" applyNumberFormat="1" applyFont="1" applyFill="1" applyBorder="1" applyAlignment="1">
      <alignment horizontal="center" vertical="center"/>
    </xf>
    <xf numFmtId="2" fontId="7" fillId="40" borderId="12" xfId="0" applyNumberFormat="1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2" fontId="7" fillId="38" borderId="12" xfId="0" applyNumberFormat="1" applyFont="1" applyFill="1" applyBorder="1" applyAlignment="1">
      <alignment horizontal="center" vertical="center"/>
    </xf>
    <xf numFmtId="2" fontId="2" fillId="40" borderId="12" xfId="0" applyNumberFormat="1" applyFont="1" applyFill="1" applyBorder="1" applyAlignment="1">
      <alignment horizontal="center" vertical="center" wrapText="1"/>
    </xf>
    <xf numFmtId="2" fontId="2" fillId="40" borderId="12" xfId="0" applyNumberFormat="1" applyFont="1" applyFill="1" applyBorder="1" applyAlignment="1">
      <alignment horizontal="center" vertical="center"/>
    </xf>
    <xf numFmtId="2" fontId="7" fillId="40" borderId="12" xfId="0" applyNumberFormat="1" applyFont="1" applyFill="1" applyBorder="1" applyAlignment="1">
      <alignment horizontal="center" vertical="center"/>
    </xf>
    <xf numFmtId="2" fontId="7" fillId="40" borderId="10" xfId="0" applyNumberFormat="1" applyFont="1" applyFill="1" applyBorder="1" applyAlignment="1">
      <alignment horizontal="center" vertical="center"/>
    </xf>
    <xf numFmtId="2" fontId="2" fillId="39" borderId="10" xfId="0" applyNumberFormat="1" applyFont="1" applyFill="1" applyBorder="1" applyAlignment="1">
      <alignment horizontal="center" vertical="center"/>
    </xf>
    <xf numFmtId="2" fontId="7" fillId="39" borderId="10" xfId="0" applyNumberFormat="1" applyFont="1" applyFill="1" applyBorder="1" applyAlignment="1">
      <alignment horizontal="center" vertical="center"/>
    </xf>
    <xf numFmtId="1" fontId="7" fillId="41" borderId="10" xfId="0" applyNumberFormat="1" applyFont="1" applyFill="1" applyBorder="1" applyAlignment="1">
      <alignment horizontal="center" vertical="center" wrapText="1"/>
    </xf>
    <xf numFmtId="1" fontId="7" fillId="41" borderId="11" xfId="0" applyNumberFormat="1" applyFont="1" applyFill="1" applyBorder="1" applyAlignment="1">
      <alignment horizontal="center" vertical="center" wrapText="1"/>
    </xf>
    <xf numFmtId="2" fontId="2" fillId="41" borderId="0" xfId="0" applyNumberFormat="1" applyFont="1" applyFill="1" applyBorder="1" applyAlignment="1">
      <alignment horizontal="center" vertical="center" wrapText="1"/>
    </xf>
    <xf numFmtId="2" fontId="2" fillId="41" borderId="0" xfId="0" applyNumberFormat="1" applyFont="1" applyFill="1" applyAlignment="1">
      <alignment/>
    </xf>
    <xf numFmtId="0" fontId="7" fillId="41" borderId="0" xfId="0" applyFont="1" applyFill="1" applyBorder="1" applyAlignment="1">
      <alignment horizontal="center" vertical="center" textRotation="90" wrapText="1"/>
    </xf>
    <xf numFmtId="0" fontId="11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2" fontId="2" fillId="37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0" fillId="41" borderId="0" xfId="0" applyFont="1" applyFill="1" applyBorder="1" applyAlignment="1">
      <alignment vertical="center" wrapText="1"/>
    </xf>
    <xf numFmtId="0" fontId="10" fillId="41" borderId="0" xfId="0" applyFont="1" applyFill="1" applyBorder="1" applyAlignment="1">
      <alignment horizontal="center" vertical="center" wrapText="1"/>
    </xf>
    <xf numFmtId="2" fontId="10" fillId="41" borderId="0" xfId="0" applyNumberFormat="1" applyFont="1" applyFill="1" applyBorder="1" applyAlignment="1">
      <alignment horizontal="center" vertical="center" wrapText="1"/>
    </xf>
    <xf numFmtId="2" fontId="2" fillId="41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7" fillId="41" borderId="10" xfId="0" applyNumberFormat="1" applyFont="1" applyFill="1" applyBorder="1" applyAlignment="1">
      <alignment horizontal="center" vertical="center" wrapText="1"/>
    </xf>
    <xf numFmtId="2" fontId="7" fillId="41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2" fontId="7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42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8" fillId="0" borderId="0" xfId="43" applyFont="1" applyAlignment="1">
      <alignment horizontal="left" vertical="center" wrapText="1"/>
    </xf>
    <xf numFmtId="2" fontId="4" fillId="0" borderId="0" xfId="0" applyNumberFormat="1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textRotation="90" wrapText="1"/>
    </xf>
    <xf numFmtId="0" fontId="12" fillId="0" borderId="14" xfId="0" applyFont="1" applyBorder="1" applyAlignment="1">
      <alignment textRotation="90" wrapText="1"/>
    </xf>
    <xf numFmtId="2" fontId="2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0"/>
  <sheetViews>
    <sheetView tabSelected="1" view="pageBreakPreview" zoomScale="70" zoomScaleSheetLayoutView="70" zoomScalePageLayoutView="0" workbookViewId="0" topLeftCell="H1">
      <pane ySplit="1" topLeftCell="A2" activePane="bottomLeft" state="frozen"/>
      <selection pane="topLeft" activeCell="A1" sqref="A1"/>
      <selection pane="bottomLeft" activeCell="A59" sqref="A59:IV59"/>
    </sheetView>
  </sheetViews>
  <sheetFormatPr defaultColWidth="16.140625" defaultRowHeight="15"/>
  <cols>
    <col min="1" max="1" width="6.140625" style="1" customWidth="1"/>
    <col min="2" max="2" width="12.421875" style="1" customWidth="1"/>
    <col min="3" max="3" width="13.421875" style="1" customWidth="1"/>
    <col min="4" max="4" width="14.28125" style="1" customWidth="1"/>
    <col min="5" max="5" width="13.28125" style="1" customWidth="1"/>
    <col min="6" max="6" width="12.140625" style="1" customWidth="1"/>
    <col min="7" max="7" width="27.00390625" style="1" customWidth="1"/>
    <col min="8" max="8" width="21.28125" style="1" customWidth="1"/>
    <col min="9" max="9" width="16.140625" style="1" customWidth="1"/>
    <col min="10" max="10" width="16.00390625" style="1" customWidth="1"/>
    <col min="11" max="11" width="12.7109375" style="1" customWidth="1"/>
    <col min="12" max="12" width="14.00390625" style="1" customWidth="1"/>
    <col min="13" max="13" width="12.421875" style="1" customWidth="1"/>
    <col min="14" max="14" width="9.57421875" style="28" customWidth="1"/>
    <col min="15" max="15" width="13.7109375" style="28" customWidth="1"/>
    <col min="16" max="16" width="8.7109375" style="28" customWidth="1"/>
    <col min="17" max="17" width="8.8515625" style="1" customWidth="1"/>
    <col min="18" max="18" width="13.140625" style="1" customWidth="1"/>
    <col min="19" max="19" width="10.8515625" style="1" customWidth="1"/>
    <col min="20" max="20" width="13.28125" style="1" customWidth="1"/>
    <col min="21" max="21" width="12.57421875" style="1" customWidth="1"/>
    <col min="22" max="22" width="9.28125" style="1" customWidth="1"/>
    <col min="23" max="23" width="13.421875" style="1" customWidth="1"/>
    <col min="24" max="24" width="10.8515625" style="28" customWidth="1"/>
    <col min="25" max="25" width="11.28125" style="28" customWidth="1"/>
    <col min="26" max="26" width="9.421875" style="28" customWidth="1"/>
    <col min="27" max="27" width="10.00390625" style="1" customWidth="1"/>
    <col min="28" max="28" width="11.8515625" style="1" customWidth="1"/>
    <col min="29" max="30" width="11.421875" style="1" customWidth="1"/>
    <col min="31" max="31" width="12.8515625" style="1" customWidth="1"/>
    <col min="32" max="32" width="12.421875" style="1" customWidth="1"/>
    <col min="33" max="33" width="10.421875" style="1" customWidth="1"/>
    <col min="34" max="34" width="15.00390625" style="1" customWidth="1"/>
    <col min="35" max="35" width="18.421875" style="1" customWidth="1"/>
    <col min="36" max="36" width="16.140625" style="15" customWidth="1"/>
    <col min="37" max="37" width="13.140625" style="15" customWidth="1"/>
    <col min="38" max="66" width="16.140625" style="15" customWidth="1"/>
    <col min="67" max="16384" width="16.140625" style="1" customWidth="1"/>
  </cols>
  <sheetData>
    <row r="1" spans="1:37" ht="28.5" customHeight="1">
      <c r="A1" s="86" t="s">
        <v>150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1" t="s">
        <v>40</v>
      </c>
    </row>
    <row r="2" spans="1:66" s="3" customFormat="1" ht="41.25" customHeight="1">
      <c r="A2" s="75" t="s">
        <v>37</v>
      </c>
      <c r="B2" s="75" t="s">
        <v>20</v>
      </c>
      <c r="C2" s="75"/>
      <c r="D2" s="75"/>
      <c r="E2" s="75"/>
      <c r="F2" s="75"/>
      <c r="G2" s="75" t="s">
        <v>6</v>
      </c>
      <c r="H2" s="75"/>
      <c r="I2" s="75"/>
      <c r="J2" s="75"/>
      <c r="K2" s="75" t="s">
        <v>5</v>
      </c>
      <c r="L2" s="75"/>
      <c r="M2" s="75" t="s">
        <v>1</v>
      </c>
      <c r="N2" s="75"/>
      <c r="O2" s="75"/>
      <c r="P2" s="75"/>
      <c r="Q2" s="75"/>
      <c r="R2" s="75" t="s">
        <v>15</v>
      </c>
      <c r="S2" s="75"/>
      <c r="T2" s="75"/>
      <c r="U2" s="75"/>
      <c r="V2" s="75"/>
      <c r="W2" s="75" t="s">
        <v>24</v>
      </c>
      <c r="X2" s="75"/>
      <c r="Y2" s="75"/>
      <c r="Z2" s="75"/>
      <c r="AA2" s="75"/>
      <c r="AB2" s="75" t="s">
        <v>22</v>
      </c>
      <c r="AC2" s="75"/>
      <c r="AD2" s="75"/>
      <c r="AE2" s="75" t="s">
        <v>3</v>
      </c>
      <c r="AF2" s="75"/>
      <c r="AG2" s="75" t="s">
        <v>28</v>
      </c>
      <c r="AH2" s="89" t="s">
        <v>27</v>
      </c>
      <c r="AI2" s="75" t="s">
        <v>146</v>
      </c>
      <c r="AJ2" s="75" t="s">
        <v>29</v>
      </c>
      <c r="AK2" s="87" t="s">
        <v>147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66" s="3" customFormat="1" ht="19.5" customHeight="1">
      <c r="A3" s="75"/>
      <c r="B3" s="75" t="s">
        <v>26</v>
      </c>
      <c r="C3" s="75" t="s">
        <v>10</v>
      </c>
      <c r="D3" s="75"/>
      <c r="E3" s="75"/>
      <c r="F3" s="75"/>
      <c r="G3" s="75" t="s">
        <v>8</v>
      </c>
      <c r="H3" s="75" t="s">
        <v>7</v>
      </c>
      <c r="I3" s="75" t="s">
        <v>23</v>
      </c>
      <c r="J3" s="75" t="s">
        <v>9</v>
      </c>
      <c r="K3" s="75" t="s">
        <v>0</v>
      </c>
      <c r="L3" s="75" t="s">
        <v>25</v>
      </c>
      <c r="M3" s="75" t="s">
        <v>2</v>
      </c>
      <c r="N3" s="75" t="s">
        <v>10</v>
      </c>
      <c r="O3" s="75"/>
      <c r="P3" s="75"/>
      <c r="Q3" s="75"/>
      <c r="R3" s="75" t="s">
        <v>16</v>
      </c>
      <c r="S3" s="75" t="s">
        <v>10</v>
      </c>
      <c r="T3" s="75"/>
      <c r="U3" s="75"/>
      <c r="V3" s="75"/>
      <c r="W3" s="75" t="s">
        <v>2</v>
      </c>
      <c r="X3" s="75" t="s">
        <v>10</v>
      </c>
      <c r="Y3" s="75"/>
      <c r="Z3" s="75"/>
      <c r="AA3" s="75"/>
      <c r="AB3" s="75" t="s">
        <v>2</v>
      </c>
      <c r="AC3" s="75" t="s">
        <v>10</v>
      </c>
      <c r="AD3" s="75"/>
      <c r="AE3" s="75" t="s">
        <v>2</v>
      </c>
      <c r="AF3" s="75" t="s">
        <v>4</v>
      </c>
      <c r="AG3" s="75"/>
      <c r="AH3" s="89"/>
      <c r="AI3" s="75"/>
      <c r="AJ3" s="75"/>
      <c r="AK3" s="93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3" customFormat="1" ht="30.75" customHeight="1">
      <c r="A4" s="75"/>
      <c r="B4" s="75"/>
      <c r="C4" s="75" t="s">
        <v>17</v>
      </c>
      <c r="D4" s="87" t="s">
        <v>18</v>
      </c>
      <c r="E4" s="75" t="s">
        <v>19</v>
      </c>
      <c r="F4" s="75"/>
      <c r="G4" s="75"/>
      <c r="H4" s="75"/>
      <c r="I4" s="75"/>
      <c r="J4" s="75"/>
      <c r="K4" s="75"/>
      <c r="L4" s="75"/>
      <c r="M4" s="75"/>
      <c r="N4" s="75" t="s">
        <v>11</v>
      </c>
      <c r="O4" s="75" t="s">
        <v>12</v>
      </c>
      <c r="P4" s="75" t="s">
        <v>13</v>
      </c>
      <c r="Q4" s="75" t="s">
        <v>14</v>
      </c>
      <c r="R4" s="75"/>
      <c r="S4" s="75" t="s">
        <v>11</v>
      </c>
      <c r="T4" s="75" t="s">
        <v>12</v>
      </c>
      <c r="U4" s="75" t="s">
        <v>13</v>
      </c>
      <c r="V4" s="75" t="s">
        <v>14</v>
      </c>
      <c r="W4" s="75"/>
      <c r="X4" s="75" t="s">
        <v>11</v>
      </c>
      <c r="Y4" s="75" t="s">
        <v>12</v>
      </c>
      <c r="Z4" s="75" t="s">
        <v>13</v>
      </c>
      <c r="AA4" s="75" t="s">
        <v>14</v>
      </c>
      <c r="AB4" s="75"/>
      <c r="AC4" s="75" t="s">
        <v>12</v>
      </c>
      <c r="AD4" s="75" t="s">
        <v>13</v>
      </c>
      <c r="AE4" s="75"/>
      <c r="AF4" s="75"/>
      <c r="AG4" s="75"/>
      <c r="AH4" s="89"/>
      <c r="AI4" s="75"/>
      <c r="AJ4" s="75"/>
      <c r="AK4" s="9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3" customFormat="1" ht="124.5" customHeight="1">
      <c r="A5" s="75"/>
      <c r="B5" s="75"/>
      <c r="C5" s="75"/>
      <c r="D5" s="88"/>
      <c r="E5" s="2" t="s">
        <v>2</v>
      </c>
      <c r="F5" s="2" t="s">
        <v>21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89"/>
      <c r="AI5" s="75"/>
      <c r="AJ5" s="75"/>
      <c r="AK5" s="88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20" customFormat="1" ht="36" customHeight="1">
      <c r="A6" s="52" t="s">
        <v>39</v>
      </c>
      <c r="B6" s="66">
        <v>149166.32</v>
      </c>
      <c r="C6" s="66">
        <v>124190.84</v>
      </c>
      <c r="D6" s="67">
        <v>13901.1</v>
      </c>
      <c r="E6" s="66">
        <v>11074.4</v>
      </c>
      <c r="F6" s="66">
        <v>4117.6</v>
      </c>
      <c r="G6" s="52"/>
      <c r="H6" s="52"/>
      <c r="I6" s="52"/>
      <c r="J6" s="52">
        <f>J7+J8+J9+J10+J11+J12+J13+J14+J15+J16+J17+J18+J19+J20+J21+J22+J23+J24+J25+J26+J27+J28+J29+J30+J31+J32+J33+J34+J35+J36+J37+J38+J39+J40+J41+J42+J43+J44+J45+J46+J47+J48+J49+J50+J51+J52+J53+J54+J55</f>
        <v>150426.15362000008</v>
      </c>
      <c r="K6" s="52">
        <f>K7+K8+K9+K10+K11+K12+K13+K14+K15+K16+K17+K18+K19+K20+K21+K22+K23+K24+K25+K26+K27+K28+K29+K30+K31+K32+K33+K34+K35+K36+K37+K38+K39+K40+K41+K42+K43+K44+K45+K46+K47+K48+K49+K50+K51+K52+K53+K54+K55</f>
        <v>148060.9836</v>
      </c>
      <c r="L6" s="52">
        <f>L7+L8+L9+L10+L11+L12+L13+L14+L15+L16+L17+L18+L19+L20+L21+L22+L23+L24+L25+L26+L27+L28+L29+L30+L31+L32+L33+L34+L35+L36+L37+L38+L39+L40+L41+L42+L43+L44+L45+L46+L47+L48+L49+L50+L51+L52+L53+L54+L55</f>
        <v>0</v>
      </c>
      <c r="M6" s="52">
        <f aca="true" t="shared" si="0" ref="M6:M13">N6+O6+P6+Q6</f>
        <v>148061.04299999998</v>
      </c>
      <c r="N6" s="52">
        <f>SUM(N7:N55)</f>
        <v>39529.73</v>
      </c>
      <c r="O6" s="52">
        <f>SUM(O7:O55)</f>
        <v>107722.22299999998</v>
      </c>
      <c r="P6" s="52">
        <f>SUM(P7:P55)</f>
        <v>809.0900000000001</v>
      </c>
      <c r="Q6" s="52">
        <v>0</v>
      </c>
      <c r="R6" s="52">
        <f aca="true" t="shared" si="1" ref="R6:R13">S6+T6+U6+V6</f>
        <v>0</v>
      </c>
      <c r="S6" s="52">
        <v>0</v>
      </c>
      <c r="T6" s="52">
        <f>SUM(T7:T43)</f>
        <v>0</v>
      </c>
      <c r="U6" s="52">
        <v>0</v>
      </c>
      <c r="V6" s="52">
        <v>0</v>
      </c>
      <c r="W6" s="52">
        <f>X6+Y6+Z6+AA6</f>
        <v>0</v>
      </c>
      <c r="X6" s="52">
        <f>SUM(X7:X43)</f>
        <v>0</v>
      </c>
      <c r="Y6" s="52">
        <f>SUM(Y7:Y43)</f>
        <v>0</v>
      </c>
      <c r="Z6" s="52">
        <f>SUM(Z7:Z43)</f>
        <v>0</v>
      </c>
      <c r="AA6" s="52">
        <v>0</v>
      </c>
      <c r="AB6" s="52">
        <f>SUM(AB7:AB43)</f>
        <v>-0.050000000000451905</v>
      </c>
      <c r="AC6" s="52">
        <f>SUM(AC7:AC43)</f>
        <v>0</v>
      </c>
      <c r="AD6" s="52">
        <f>SUM(AD7:AD43)</f>
        <v>0</v>
      </c>
      <c r="AE6" s="52">
        <f>AE7+AE8+AE9+AE10+AE11+AE12+AE13+AE14+AE15+AE16+AE17+AE18+AE19+AE20+AE21+AE22+AE23+AE24+AE25+AE26+AE27+AE28+AE29+AE30+AE31+AE32+AE33+AE34+AE35+AE36+AE37+AE38</f>
        <v>2067.629900000005</v>
      </c>
      <c r="AF6" s="52">
        <f>AF7+AF8+AF9+AF10+AF11+AF12+AF13+AF14+AF15+AF16+AF17+AF18+AF19+AF20+AF21+AF22+AF23+AF24+AF25+AF26+AF27+AF28+AF29+AF30+AF31+AF32+AF33+AF34+AF35+AF36+AF37+AF38</f>
        <v>0</v>
      </c>
      <c r="AG6" s="52">
        <v>0</v>
      </c>
      <c r="AH6" s="53"/>
      <c r="AI6" s="52"/>
      <c r="AJ6" s="71"/>
      <c r="AK6" s="71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40" s="15" customFormat="1" ht="87" customHeight="1">
      <c r="A7" s="72" t="s">
        <v>83</v>
      </c>
      <c r="B7" s="73">
        <v>149166.32</v>
      </c>
      <c r="C7" s="74">
        <v>124190.84</v>
      </c>
      <c r="D7" s="74">
        <v>13901.1</v>
      </c>
      <c r="E7" s="74">
        <v>11074.4</v>
      </c>
      <c r="F7" s="74">
        <v>4117.6</v>
      </c>
      <c r="G7" s="37" t="s">
        <v>66</v>
      </c>
      <c r="H7" s="37" t="s">
        <v>30</v>
      </c>
      <c r="I7" s="37" t="s">
        <v>38</v>
      </c>
      <c r="J7" s="38">
        <v>277</v>
      </c>
      <c r="K7" s="38">
        <v>277</v>
      </c>
      <c r="L7" s="38">
        <v>0</v>
      </c>
      <c r="M7" s="39">
        <f t="shared" si="0"/>
        <v>277</v>
      </c>
      <c r="N7" s="38">
        <v>0</v>
      </c>
      <c r="O7" s="38">
        <v>277</v>
      </c>
      <c r="P7" s="38">
        <v>0</v>
      </c>
      <c r="Q7" s="38">
        <v>0</v>
      </c>
      <c r="R7" s="39">
        <f t="shared" si="1"/>
        <v>0</v>
      </c>
      <c r="S7" s="37"/>
      <c r="T7" s="37"/>
      <c r="U7" s="37"/>
      <c r="V7" s="38"/>
      <c r="W7" s="39">
        <f aca="true" t="shared" si="2" ref="W7:W13">X7+Y7+Z7+AA7</f>
        <v>0</v>
      </c>
      <c r="X7" s="38"/>
      <c r="Y7" s="38"/>
      <c r="Z7" s="38"/>
      <c r="AA7" s="38"/>
      <c r="AB7" s="39">
        <f aca="true" t="shared" si="3" ref="AB7:AB13">(K7-M7)+(L7-W7)</f>
        <v>0</v>
      </c>
      <c r="AC7" s="38"/>
      <c r="AD7" s="38"/>
      <c r="AE7" s="39">
        <f aca="true" t="shared" si="4" ref="AE7:AE43">J7-K7-L7</f>
        <v>0</v>
      </c>
      <c r="AF7" s="38"/>
      <c r="AG7" s="38"/>
      <c r="AH7" s="76" t="s">
        <v>144</v>
      </c>
      <c r="AI7" s="12"/>
      <c r="AJ7" s="12" t="s">
        <v>145</v>
      </c>
      <c r="AK7" s="90" t="s">
        <v>151</v>
      </c>
      <c r="AL7" s="16"/>
      <c r="AM7" s="16"/>
      <c r="AN7" s="16"/>
    </row>
    <row r="8" spans="1:37" s="15" customFormat="1" ht="180.75" customHeight="1">
      <c r="A8" s="72"/>
      <c r="B8" s="73"/>
      <c r="C8" s="74"/>
      <c r="D8" s="74"/>
      <c r="E8" s="74"/>
      <c r="F8" s="74"/>
      <c r="G8" s="35" t="s">
        <v>32</v>
      </c>
      <c r="H8" s="35" t="s">
        <v>36</v>
      </c>
      <c r="I8" s="35" t="s">
        <v>31</v>
      </c>
      <c r="J8" s="50">
        <v>128082.44</v>
      </c>
      <c r="K8" s="50">
        <v>126014.81</v>
      </c>
      <c r="L8" s="50">
        <v>0</v>
      </c>
      <c r="M8" s="51">
        <f t="shared" si="0"/>
        <v>126014.81</v>
      </c>
      <c r="N8" s="50">
        <v>38172.35</v>
      </c>
      <c r="O8" s="50">
        <v>87842.46</v>
      </c>
      <c r="P8" s="50">
        <v>0</v>
      </c>
      <c r="Q8" s="50">
        <v>0</v>
      </c>
      <c r="R8" s="51">
        <f t="shared" si="1"/>
        <v>0</v>
      </c>
      <c r="S8" s="35"/>
      <c r="T8" s="35"/>
      <c r="U8" s="35"/>
      <c r="V8" s="50"/>
      <c r="W8" s="51">
        <f t="shared" si="2"/>
        <v>0</v>
      </c>
      <c r="X8" s="50"/>
      <c r="Y8" s="50"/>
      <c r="Z8" s="50"/>
      <c r="AA8" s="50"/>
      <c r="AB8" s="51">
        <f t="shared" si="3"/>
        <v>0</v>
      </c>
      <c r="AC8" s="35"/>
      <c r="AD8" s="35"/>
      <c r="AE8" s="51">
        <f t="shared" si="4"/>
        <v>2067.6300000000047</v>
      </c>
      <c r="AF8" s="50"/>
      <c r="AG8" s="50"/>
      <c r="AH8" s="77"/>
      <c r="AI8" s="12" t="s">
        <v>149</v>
      </c>
      <c r="AJ8" s="12" t="s">
        <v>145</v>
      </c>
      <c r="AK8" s="91"/>
    </row>
    <row r="9" spans="1:37" s="15" customFormat="1" ht="133.5" customHeight="1">
      <c r="A9" s="72"/>
      <c r="B9" s="73"/>
      <c r="C9" s="74"/>
      <c r="D9" s="74"/>
      <c r="E9" s="74"/>
      <c r="F9" s="74"/>
      <c r="G9" s="35" t="s">
        <v>33</v>
      </c>
      <c r="H9" s="35" t="s">
        <v>34</v>
      </c>
      <c r="I9" s="35" t="s">
        <v>35</v>
      </c>
      <c r="J9" s="50">
        <v>2709.3</v>
      </c>
      <c r="K9" s="50">
        <v>2411.77</v>
      </c>
      <c r="L9" s="50">
        <v>0</v>
      </c>
      <c r="M9" s="51">
        <f t="shared" si="0"/>
        <v>2411.7700000000004</v>
      </c>
      <c r="N9" s="50">
        <v>0</v>
      </c>
      <c r="O9" s="50">
        <v>2272.78</v>
      </c>
      <c r="P9" s="50">
        <v>138.99</v>
      </c>
      <c r="Q9" s="50">
        <v>0</v>
      </c>
      <c r="R9" s="51">
        <f t="shared" si="1"/>
        <v>0</v>
      </c>
      <c r="S9" s="35"/>
      <c r="T9" s="35"/>
      <c r="U9" s="35"/>
      <c r="V9" s="50"/>
      <c r="W9" s="51">
        <f t="shared" si="2"/>
        <v>0</v>
      </c>
      <c r="X9" s="50"/>
      <c r="Y9" s="50"/>
      <c r="Z9" s="50"/>
      <c r="AA9" s="50"/>
      <c r="AB9" s="51">
        <f t="shared" si="3"/>
        <v>-4.547473508864641E-13</v>
      </c>
      <c r="AC9" s="50"/>
      <c r="AD9" s="50"/>
      <c r="AE9" s="51">
        <v>0</v>
      </c>
      <c r="AF9" s="50"/>
      <c r="AG9" s="50"/>
      <c r="AH9" s="77"/>
      <c r="AI9" s="12" t="s">
        <v>148</v>
      </c>
      <c r="AJ9" s="12" t="s">
        <v>145</v>
      </c>
      <c r="AK9" s="91"/>
    </row>
    <row r="10" spans="1:66" s="14" customFormat="1" ht="134.25" customHeight="1">
      <c r="A10" s="72"/>
      <c r="B10" s="73"/>
      <c r="C10" s="74"/>
      <c r="D10" s="74"/>
      <c r="E10" s="74"/>
      <c r="F10" s="74"/>
      <c r="G10" s="37" t="s">
        <v>41</v>
      </c>
      <c r="H10" s="37" t="s">
        <v>43</v>
      </c>
      <c r="I10" s="37" t="s">
        <v>45</v>
      </c>
      <c r="J10" s="38">
        <v>3972.65311</v>
      </c>
      <c r="K10" s="38">
        <v>3972.65</v>
      </c>
      <c r="L10" s="38">
        <v>0</v>
      </c>
      <c r="M10" s="39">
        <f t="shared" si="0"/>
        <v>3972.65</v>
      </c>
      <c r="N10" s="38">
        <v>0</v>
      </c>
      <c r="O10" s="38">
        <v>3972.65</v>
      </c>
      <c r="P10" s="38">
        <v>0</v>
      </c>
      <c r="Q10" s="38">
        <v>0</v>
      </c>
      <c r="R10" s="39">
        <f t="shared" si="1"/>
        <v>0</v>
      </c>
      <c r="S10" s="37"/>
      <c r="T10" s="37"/>
      <c r="U10" s="37"/>
      <c r="V10" s="38"/>
      <c r="W10" s="39">
        <f t="shared" si="2"/>
        <v>0</v>
      </c>
      <c r="X10" s="38"/>
      <c r="Y10" s="38"/>
      <c r="Z10" s="38"/>
      <c r="AA10" s="38"/>
      <c r="AB10" s="39">
        <f t="shared" si="3"/>
        <v>0</v>
      </c>
      <c r="AC10" s="38"/>
      <c r="AD10" s="38"/>
      <c r="AE10" s="39">
        <f t="shared" si="4"/>
        <v>0.0031100000001060835</v>
      </c>
      <c r="AF10" s="38"/>
      <c r="AG10" s="38"/>
      <c r="AH10" s="77"/>
      <c r="AI10" s="12"/>
      <c r="AJ10" s="12" t="s">
        <v>145</v>
      </c>
      <c r="AK10" s="91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4" customFormat="1" ht="109.5" customHeight="1">
      <c r="A11" s="72"/>
      <c r="B11" s="73"/>
      <c r="C11" s="74"/>
      <c r="D11" s="74"/>
      <c r="E11" s="74"/>
      <c r="F11" s="74"/>
      <c r="G11" s="37" t="s">
        <v>42</v>
      </c>
      <c r="H11" s="37" t="s">
        <v>44</v>
      </c>
      <c r="I11" s="37" t="s">
        <v>46</v>
      </c>
      <c r="J11" s="38">
        <v>580.79659</v>
      </c>
      <c r="K11" s="38">
        <v>580.8</v>
      </c>
      <c r="L11" s="38">
        <v>0</v>
      </c>
      <c r="M11" s="39">
        <f t="shared" si="0"/>
        <v>580.8</v>
      </c>
      <c r="N11" s="38">
        <v>0</v>
      </c>
      <c r="O11" s="38">
        <v>580.8</v>
      </c>
      <c r="P11" s="38">
        <v>0</v>
      </c>
      <c r="Q11" s="38">
        <v>0</v>
      </c>
      <c r="R11" s="39">
        <f t="shared" si="1"/>
        <v>0</v>
      </c>
      <c r="S11" s="37"/>
      <c r="T11" s="37"/>
      <c r="U11" s="37"/>
      <c r="V11" s="38"/>
      <c r="W11" s="39">
        <f t="shared" si="2"/>
        <v>0</v>
      </c>
      <c r="X11" s="38"/>
      <c r="Y11" s="38"/>
      <c r="Z11" s="38"/>
      <c r="AA11" s="38"/>
      <c r="AB11" s="39">
        <f t="shared" si="3"/>
        <v>0</v>
      </c>
      <c r="AC11" s="38"/>
      <c r="AD11" s="38"/>
      <c r="AE11" s="39">
        <f t="shared" si="4"/>
        <v>-0.0034099999999170905</v>
      </c>
      <c r="AF11" s="38"/>
      <c r="AG11" s="38"/>
      <c r="AH11" s="77"/>
      <c r="AI11" s="12"/>
      <c r="AJ11" s="12" t="s">
        <v>145</v>
      </c>
      <c r="AK11" s="91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4" customFormat="1" ht="111" customHeight="1">
      <c r="A12" s="72"/>
      <c r="B12" s="73"/>
      <c r="C12" s="74"/>
      <c r="D12" s="74"/>
      <c r="E12" s="74"/>
      <c r="F12" s="74"/>
      <c r="G12" s="37" t="s">
        <v>47</v>
      </c>
      <c r="H12" s="37" t="s">
        <v>49</v>
      </c>
      <c r="I12" s="37" t="s">
        <v>51</v>
      </c>
      <c r="J12" s="38">
        <v>1614.9</v>
      </c>
      <c r="K12" s="38">
        <v>1614.9</v>
      </c>
      <c r="L12" s="38">
        <v>0</v>
      </c>
      <c r="M12" s="39">
        <f t="shared" si="0"/>
        <v>1614.9</v>
      </c>
      <c r="N12" s="38">
        <v>0</v>
      </c>
      <c r="O12" s="38">
        <v>1614.9</v>
      </c>
      <c r="P12" s="38">
        <v>0</v>
      </c>
      <c r="Q12" s="38">
        <v>0</v>
      </c>
      <c r="R12" s="39">
        <f t="shared" si="1"/>
        <v>0</v>
      </c>
      <c r="S12" s="37"/>
      <c r="T12" s="37"/>
      <c r="U12" s="37"/>
      <c r="V12" s="38"/>
      <c r="W12" s="39">
        <f t="shared" si="2"/>
        <v>0</v>
      </c>
      <c r="X12" s="38"/>
      <c r="Y12" s="38"/>
      <c r="Z12" s="38"/>
      <c r="AA12" s="38"/>
      <c r="AB12" s="39">
        <f t="shared" si="3"/>
        <v>0</v>
      </c>
      <c r="AC12" s="38"/>
      <c r="AD12" s="38"/>
      <c r="AE12" s="39">
        <f t="shared" si="4"/>
        <v>0</v>
      </c>
      <c r="AF12" s="37"/>
      <c r="AG12" s="38"/>
      <c r="AH12" s="77"/>
      <c r="AI12" s="12"/>
      <c r="AJ12" s="12" t="s">
        <v>145</v>
      </c>
      <c r="AK12" s="91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37" s="15" customFormat="1" ht="97.5" customHeight="1">
      <c r="A13" s="72"/>
      <c r="B13" s="73"/>
      <c r="C13" s="74"/>
      <c r="D13" s="74"/>
      <c r="E13" s="74"/>
      <c r="F13" s="74"/>
      <c r="G13" s="46" t="s">
        <v>48</v>
      </c>
      <c r="H13" s="46" t="s">
        <v>50</v>
      </c>
      <c r="I13" s="46" t="s">
        <v>51</v>
      </c>
      <c r="J13" s="47">
        <v>183.68</v>
      </c>
      <c r="K13" s="47">
        <v>183.68</v>
      </c>
      <c r="L13" s="47">
        <v>0</v>
      </c>
      <c r="M13" s="48">
        <f t="shared" si="0"/>
        <v>183.68</v>
      </c>
      <c r="N13" s="47">
        <v>0</v>
      </c>
      <c r="O13" s="47">
        <v>183.68</v>
      </c>
      <c r="P13" s="47">
        <v>0</v>
      </c>
      <c r="Q13" s="47">
        <v>0</v>
      </c>
      <c r="R13" s="48">
        <f t="shared" si="1"/>
        <v>0</v>
      </c>
      <c r="S13" s="46"/>
      <c r="T13" s="46"/>
      <c r="U13" s="46"/>
      <c r="V13" s="47"/>
      <c r="W13" s="48">
        <f t="shared" si="2"/>
        <v>0</v>
      </c>
      <c r="X13" s="47"/>
      <c r="Y13" s="47"/>
      <c r="Z13" s="47"/>
      <c r="AA13" s="47"/>
      <c r="AB13" s="48">
        <f t="shared" si="3"/>
        <v>0</v>
      </c>
      <c r="AC13" s="47"/>
      <c r="AD13" s="47"/>
      <c r="AE13" s="49">
        <f t="shared" si="4"/>
        <v>0</v>
      </c>
      <c r="AF13" s="46"/>
      <c r="AG13" s="47"/>
      <c r="AH13" s="77"/>
      <c r="AI13" s="12"/>
      <c r="AJ13" s="12" t="s">
        <v>145</v>
      </c>
      <c r="AK13" s="91"/>
    </row>
    <row r="14" spans="1:66" s="14" customFormat="1" ht="97.5" customHeight="1">
      <c r="A14" s="72"/>
      <c r="B14" s="73"/>
      <c r="C14" s="74"/>
      <c r="D14" s="74"/>
      <c r="E14" s="74"/>
      <c r="F14" s="74"/>
      <c r="G14" s="25" t="s">
        <v>104</v>
      </c>
      <c r="H14" s="25" t="s">
        <v>105</v>
      </c>
      <c r="I14" s="25" t="s">
        <v>108</v>
      </c>
      <c r="J14" s="25">
        <v>2829.882</v>
      </c>
      <c r="K14" s="22">
        <v>2829.88</v>
      </c>
      <c r="L14" s="22">
        <v>0</v>
      </c>
      <c r="M14" s="43">
        <f>N14+O14+P14+Q14</f>
        <v>2829.88</v>
      </c>
      <c r="N14" s="22">
        <v>1335.11</v>
      </c>
      <c r="O14" s="22">
        <v>1494.77</v>
      </c>
      <c r="P14" s="22">
        <v>0</v>
      </c>
      <c r="Q14" s="22">
        <v>0</v>
      </c>
      <c r="R14" s="43">
        <v>2829.88</v>
      </c>
      <c r="S14" s="21"/>
      <c r="T14" s="21"/>
      <c r="U14" s="21"/>
      <c r="V14" s="22"/>
      <c r="W14" s="43">
        <f aca="true" t="shared" si="5" ref="W14:W19">X14+Y14+Z14+AA14</f>
        <v>0</v>
      </c>
      <c r="X14" s="22"/>
      <c r="Y14" s="22"/>
      <c r="Z14" s="22"/>
      <c r="AA14" s="22"/>
      <c r="AB14" s="45">
        <f aca="true" t="shared" si="6" ref="AB14:AB19">(K14-M14)+(L14-W14)</f>
        <v>0</v>
      </c>
      <c r="AC14" s="23"/>
      <c r="AD14" s="23"/>
      <c r="AE14" s="43">
        <f t="shared" si="4"/>
        <v>0.0019999999999527063</v>
      </c>
      <c r="AF14" s="21"/>
      <c r="AG14" s="22"/>
      <c r="AH14" s="77"/>
      <c r="AI14" s="12"/>
      <c r="AJ14" s="12" t="s">
        <v>145</v>
      </c>
      <c r="AK14" s="91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4" customFormat="1" ht="97.5" customHeight="1">
      <c r="A15" s="72"/>
      <c r="B15" s="73"/>
      <c r="C15" s="74"/>
      <c r="D15" s="74"/>
      <c r="E15" s="74"/>
      <c r="F15" s="74"/>
      <c r="G15" s="25" t="s">
        <v>106</v>
      </c>
      <c r="H15" s="25" t="s">
        <v>55</v>
      </c>
      <c r="I15" s="25" t="s">
        <v>107</v>
      </c>
      <c r="J15" s="25">
        <v>981.1593</v>
      </c>
      <c r="K15" s="22">
        <v>981.16</v>
      </c>
      <c r="L15" s="22">
        <v>0</v>
      </c>
      <c r="M15" s="43">
        <f>N15+O15+P15+Q15</f>
        <v>981.16</v>
      </c>
      <c r="N15" s="22">
        <v>0</v>
      </c>
      <c r="O15" s="22">
        <v>981.16</v>
      </c>
      <c r="P15" s="22">
        <v>0</v>
      </c>
      <c r="Q15" s="22">
        <v>0</v>
      </c>
      <c r="R15" s="43">
        <v>981.16</v>
      </c>
      <c r="S15" s="21"/>
      <c r="T15" s="21"/>
      <c r="U15" s="21"/>
      <c r="V15" s="22"/>
      <c r="W15" s="43">
        <f t="shared" si="5"/>
        <v>0</v>
      </c>
      <c r="X15" s="22"/>
      <c r="Y15" s="22"/>
      <c r="Z15" s="22"/>
      <c r="AA15" s="22"/>
      <c r="AB15" s="45">
        <f t="shared" si="6"/>
        <v>0</v>
      </c>
      <c r="AC15" s="23"/>
      <c r="AD15" s="23"/>
      <c r="AE15" s="43">
        <f t="shared" si="4"/>
        <v>-0.0006999999999379725</v>
      </c>
      <c r="AF15" s="21"/>
      <c r="AG15" s="22"/>
      <c r="AH15" s="77"/>
      <c r="AI15" s="12"/>
      <c r="AJ15" s="12" t="s">
        <v>145</v>
      </c>
      <c r="AK15" s="91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14" customFormat="1" ht="97.5" customHeight="1">
      <c r="A16" s="72"/>
      <c r="B16" s="73"/>
      <c r="C16" s="74"/>
      <c r="D16" s="74"/>
      <c r="E16" s="74"/>
      <c r="F16" s="74"/>
      <c r="G16" s="25" t="s">
        <v>86</v>
      </c>
      <c r="H16" s="25" t="s">
        <v>87</v>
      </c>
      <c r="I16" s="25" t="s">
        <v>88</v>
      </c>
      <c r="J16" s="25">
        <v>98.354</v>
      </c>
      <c r="K16" s="22">
        <v>98.35</v>
      </c>
      <c r="L16" s="22">
        <v>0</v>
      </c>
      <c r="M16" s="43">
        <f>N16+O16+P16+Q16</f>
        <v>98.35</v>
      </c>
      <c r="N16" s="22">
        <v>0</v>
      </c>
      <c r="O16" s="22">
        <v>98.35</v>
      </c>
      <c r="P16" s="22">
        <v>0</v>
      </c>
      <c r="Q16" s="22">
        <v>0</v>
      </c>
      <c r="R16" s="43">
        <v>98.35</v>
      </c>
      <c r="S16" s="21"/>
      <c r="T16" s="21"/>
      <c r="U16" s="21"/>
      <c r="V16" s="22"/>
      <c r="W16" s="43">
        <f t="shared" si="5"/>
        <v>0</v>
      </c>
      <c r="X16" s="22"/>
      <c r="Y16" s="22"/>
      <c r="Z16" s="22"/>
      <c r="AA16" s="22"/>
      <c r="AB16" s="45">
        <f t="shared" si="6"/>
        <v>0</v>
      </c>
      <c r="AC16" s="23"/>
      <c r="AD16" s="23"/>
      <c r="AE16" s="43">
        <f t="shared" si="4"/>
        <v>0.0040000000000048885</v>
      </c>
      <c r="AF16" s="21"/>
      <c r="AG16" s="22"/>
      <c r="AH16" s="77"/>
      <c r="AI16" s="12"/>
      <c r="AJ16" s="12" t="s">
        <v>145</v>
      </c>
      <c r="AK16" s="91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s="14" customFormat="1" ht="97.5" customHeight="1">
      <c r="A17" s="72"/>
      <c r="B17" s="73"/>
      <c r="C17" s="74"/>
      <c r="D17" s="74"/>
      <c r="E17" s="74"/>
      <c r="F17" s="74"/>
      <c r="G17" s="25" t="s">
        <v>89</v>
      </c>
      <c r="H17" s="25" t="s">
        <v>87</v>
      </c>
      <c r="I17" s="25" t="s">
        <v>88</v>
      </c>
      <c r="J17" s="25">
        <v>45.443</v>
      </c>
      <c r="K17" s="22">
        <v>45.44</v>
      </c>
      <c r="L17" s="22">
        <v>0</v>
      </c>
      <c r="M17" s="43">
        <f aca="true" t="shared" si="7" ref="M17:M26">N17+O17+P17+Q17</f>
        <v>45.44</v>
      </c>
      <c r="N17" s="22">
        <v>0</v>
      </c>
      <c r="O17" s="22">
        <v>45.44</v>
      </c>
      <c r="P17" s="22">
        <v>0</v>
      </c>
      <c r="Q17" s="22">
        <v>0</v>
      </c>
      <c r="R17" s="43">
        <v>45.44</v>
      </c>
      <c r="S17" s="21"/>
      <c r="T17" s="21"/>
      <c r="U17" s="21"/>
      <c r="V17" s="22"/>
      <c r="W17" s="43">
        <f t="shared" si="5"/>
        <v>0</v>
      </c>
      <c r="X17" s="22"/>
      <c r="Y17" s="22"/>
      <c r="Z17" s="22"/>
      <c r="AA17" s="22"/>
      <c r="AB17" s="45">
        <f t="shared" si="6"/>
        <v>0</v>
      </c>
      <c r="AC17" s="23"/>
      <c r="AD17" s="23"/>
      <c r="AE17" s="43">
        <f t="shared" si="4"/>
        <v>0.0030000000000001137</v>
      </c>
      <c r="AF17" s="21"/>
      <c r="AG17" s="22"/>
      <c r="AH17" s="77"/>
      <c r="AI17" s="12"/>
      <c r="AJ17" s="12" t="s">
        <v>145</v>
      </c>
      <c r="AK17" s="91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14" customFormat="1" ht="97.5" customHeight="1">
      <c r="A18" s="72"/>
      <c r="B18" s="73"/>
      <c r="C18" s="74"/>
      <c r="D18" s="74"/>
      <c r="E18" s="74"/>
      <c r="F18" s="74"/>
      <c r="G18" s="25" t="s">
        <v>90</v>
      </c>
      <c r="H18" s="25" t="s">
        <v>87</v>
      </c>
      <c r="I18" s="25" t="s">
        <v>88</v>
      </c>
      <c r="J18" s="25">
        <v>94.866</v>
      </c>
      <c r="K18" s="22">
        <v>94.87</v>
      </c>
      <c r="L18" s="22">
        <v>0</v>
      </c>
      <c r="M18" s="43">
        <f t="shared" si="7"/>
        <v>94.87</v>
      </c>
      <c r="N18" s="22">
        <v>0</v>
      </c>
      <c r="O18" s="22">
        <v>94.87</v>
      </c>
      <c r="P18" s="22">
        <v>0</v>
      </c>
      <c r="Q18" s="22">
        <v>0</v>
      </c>
      <c r="R18" s="43">
        <v>94.87</v>
      </c>
      <c r="S18" s="21"/>
      <c r="T18" s="21"/>
      <c r="U18" s="21"/>
      <c r="V18" s="22"/>
      <c r="W18" s="43">
        <f t="shared" si="5"/>
        <v>0</v>
      </c>
      <c r="X18" s="22"/>
      <c r="Y18" s="22"/>
      <c r="Z18" s="22"/>
      <c r="AA18" s="22"/>
      <c r="AB18" s="45">
        <f t="shared" si="6"/>
        <v>0</v>
      </c>
      <c r="AC18" s="23"/>
      <c r="AD18" s="23"/>
      <c r="AE18" s="43">
        <f t="shared" si="4"/>
        <v>-0.0040000000000048885</v>
      </c>
      <c r="AF18" s="21"/>
      <c r="AG18" s="22"/>
      <c r="AH18" s="77"/>
      <c r="AI18" s="12"/>
      <c r="AJ18" s="12" t="s">
        <v>145</v>
      </c>
      <c r="AK18" s="9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14" customFormat="1" ht="97.5" customHeight="1">
      <c r="A19" s="72"/>
      <c r="B19" s="73"/>
      <c r="C19" s="74"/>
      <c r="D19" s="74"/>
      <c r="E19" s="74"/>
      <c r="F19" s="74"/>
      <c r="G19" s="25" t="s">
        <v>91</v>
      </c>
      <c r="H19" s="25" t="s">
        <v>92</v>
      </c>
      <c r="I19" s="25" t="s">
        <v>93</v>
      </c>
      <c r="J19" s="25">
        <v>99.546</v>
      </c>
      <c r="K19" s="22">
        <v>99.55</v>
      </c>
      <c r="L19" s="22">
        <v>0</v>
      </c>
      <c r="M19" s="43">
        <f t="shared" si="7"/>
        <v>99.55</v>
      </c>
      <c r="N19" s="22">
        <v>0</v>
      </c>
      <c r="O19" s="22">
        <v>99.55</v>
      </c>
      <c r="P19" s="22">
        <v>0</v>
      </c>
      <c r="Q19" s="22">
        <v>0</v>
      </c>
      <c r="R19" s="43">
        <v>99.55</v>
      </c>
      <c r="S19" s="21"/>
      <c r="T19" s="21"/>
      <c r="U19" s="21"/>
      <c r="V19" s="22"/>
      <c r="W19" s="43">
        <f t="shared" si="5"/>
        <v>0</v>
      </c>
      <c r="X19" s="22"/>
      <c r="Y19" s="22"/>
      <c r="Z19" s="22"/>
      <c r="AA19" s="22"/>
      <c r="AB19" s="45">
        <f t="shared" si="6"/>
        <v>0</v>
      </c>
      <c r="AC19" s="23"/>
      <c r="AD19" s="23"/>
      <c r="AE19" s="43">
        <f t="shared" si="4"/>
        <v>-0.003999999999990678</v>
      </c>
      <c r="AF19" s="21"/>
      <c r="AG19" s="22"/>
      <c r="AH19" s="77"/>
      <c r="AI19" s="12"/>
      <c r="AJ19" s="12" t="s">
        <v>145</v>
      </c>
      <c r="AK19" s="9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14" customFormat="1" ht="97.5" customHeight="1">
      <c r="A20" s="72"/>
      <c r="B20" s="73"/>
      <c r="C20" s="74"/>
      <c r="D20" s="74"/>
      <c r="E20" s="74"/>
      <c r="F20" s="74"/>
      <c r="G20" s="21" t="s">
        <v>94</v>
      </c>
      <c r="H20" s="21" t="s">
        <v>95</v>
      </c>
      <c r="I20" s="21" t="s">
        <v>93</v>
      </c>
      <c r="J20" s="21">
        <v>98.40137</v>
      </c>
      <c r="K20" s="22">
        <v>98.4</v>
      </c>
      <c r="L20" s="22">
        <v>0</v>
      </c>
      <c r="M20" s="43">
        <f t="shared" si="7"/>
        <v>98.4</v>
      </c>
      <c r="N20" s="22">
        <v>0</v>
      </c>
      <c r="O20" s="22">
        <v>98.4</v>
      </c>
      <c r="P20" s="22">
        <v>0</v>
      </c>
      <c r="Q20" s="22">
        <v>0</v>
      </c>
      <c r="R20" s="43">
        <v>98.4</v>
      </c>
      <c r="S20" s="21"/>
      <c r="T20" s="21"/>
      <c r="U20" s="21"/>
      <c r="V20" s="22"/>
      <c r="W20" s="43">
        <f aca="true" t="shared" si="8" ref="W20:W38">X20+Y20+Z20+AA20</f>
        <v>0</v>
      </c>
      <c r="X20" s="21"/>
      <c r="Y20" s="21"/>
      <c r="Z20" s="21"/>
      <c r="AA20" s="22"/>
      <c r="AB20" s="45">
        <v>0</v>
      </c>
      <c r="AC20" s="23"/>
      <c r="AD20" s="23"/>
      <c r="AE20" s="43">
        <f t="shared" si="4"/>
        <v>0.0013699999999943202</v>
      </c>
      <c r="AF20" s="21"/>
      <c r="AG20" s="22"/>
      <c r="AH20" s="77"/>
      <c r="AI20" s="12"/>
      <c r="AJ20" s="12" t="s">
        <v>145</v>
      </c>
      <c r="AK20" s="9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14" customFormat="1" ht="97.5" customHeight="1">
      <c r="A21" s="72"/>
      <c r="B21" s="73"/>
      <c r="C21" s="74"/>
      <c r="D21" s="74"/>
      <c r="E21" s="74"/>
      <c r="F21" s="74"/>
      <c r="G21" s="21" t="s">
        <v>96</v>
      </c>
      <c r="H21" s="21" t="s">
        <v>95</v>
      </c>
      <c r="I21" s="21" t="s">
        <v>93</v>
      </c>
      <c r="J21" s="21">
        <v>98.33472</v>
      </c>
      <c r="K21" s="22">
        <v>98.33</v>
      </c>
      <c r="L21" s="22">
        <v>0</v>
      </c>
      <c r="M21" s="43">
        <f t="shared" si="7"/>
        <v>98.33</v>
      </c>
      <c r="N21" s="22">
        <v>0</v>
      </c>
      <c r="O21" s="22">
        <v>98.33</v>
      </c>
      <c r="P21" s="22">
        <v>0</v>
      </c>
      <c r="Q21" s="22">
        <v>0</v>
      </c>
      <c r="R21" s="43">
        <v>98.33</v>
      </c>
      <c r="S21" s="21"/>
      <c r="T21" s="21"/>
      <c r="U21" s="21"/>
      <c r="V21" s="22"/>
      <c r="W21" s="43">
        <f t="shared" si="8"/>
        <v>0</v>
      </c>
      <c r="X21" s="22"/>
      <c r="Y21" s="22"/>
      <c r="Z21" s="22"/>
      <c r="AA21" s="22"/>
      <c r="AB21" s="45">
        <v>0</v>
      </c>
      <c r="AC21" s="23"/>
      <c r="AD21" s="23"/>
      <c r="AE21" s="43">
        <f t="shared" si="4"/>
        <v>0.004720000000006053</v>
      </c>
      <c r="AF21" s="21"/>
      <c r="AG21" s="22"/>
      <c r="AH21" s="77"/>
      <c r="AI21" s="12"/>
      <c r="AJ21" s="12" t="s">
        <v>145</v>
      </c>
      <c r="AK21" s="9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14" customFormat="1" ht="97.5" customHeight="1">
      <c r="A22" s="72"/>
      <c r="B22" s="73"/>
      <c r="C22" s="74"/>
      <c r="D22" s="74"/>
      <c r="E22" s="74"/>
      <c r="F22" s="74"/>
      <c r="G22" s="21" t="s">
        <v>97</v>
      </c>
      <c r="H22" s="21" t="s">
        <v>95</v>
      </c>
      <c r="I22" s="21" t="s">
        <v>93</v>
      </c>
      <c r="J22" s="21">
        <v>99.00864</v>
      </c>
      <c r="K22" s="22">
        <v>99.01</v>
      </c>
      <c r="L22" s="22">
        <v>0</v>
      </c>
      <c r="M22" s="43">
        <f t="shared" si="7"/>
        <v>99.01</v>
      </c>
      <c r="N22" s="22">
        <v>0</v>
      </c>
      <c r="O22" s="22">
        <v>99.01</v>
      </c>
      <c r="P22" s="22">
        <v>0</v>
      </c>
      <c r="Q22" s="22">
        <v>0</v>
      </c>
      <c r="R22" s="43">
        <v>99.01</v>
      </c>
      <c r="S22" s="21"/>
      <c r="T22" s="21"/>
      <c r="U22" s="21"/>
      <c r="V22" s="22"/>
      <c r="W22" s="43">
        <f t="shared" si="8"/>
        <v>0</v>
      </c>
      <c r="X22" s="22"/>
      <c r="Y22" s="22"/>
      <c r="Z22" s="22"/>
      <c r="AA22" s="22"/>
      <c r="AB22" s="45">
        <v>0</v>
      </c>
      <c r="AC22" s="23"/>
      <c r="AD22" s="23"/>
      <c r="AE22" s="43">
        <f t="shared" si="4"/>
        <v>-0.001360000000005357</v>
      </c>
      <c r="AF22" s="21"/>
      <c r="AG22" s="22"/>
      <c r="AH22" s="77"/>
      <c r="AI22" s="12"/>
      <c r="AJ22" s="12" t="s">
        <v>145</v>
      </c>
      <c r="AK22" s="9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14" customFormat="1" ht="97.5" customHeight="1">
      <c r="A23" s="72"/>
      <c r="B23" s="73"/>
      <c r="C23" s="74"/>
      <c r="D23" s="74"/>
      <c r="E23" s="74"/>
      <c r="F23" s="74"/>
      <c r="G23" s="21" t="s">
        <v>98</v>
      </c>
      <c r="H23" s="21" t="s">
        <v>99</v>
      </c>
      <c r="I23" s="21" t="s">
        <v>93</v>
      </c>
      <c r="J23" s="21">
        <v>12.18327</v>
      </c>
      <c r="K23" s="22">
        <v>12.18</v>
      </c>
      <c r="L23" s="22">
        <v>0</v>
      </c>
      <c r="M23" s="43">
        <f t="shared" si="7"/>
        <v>12.18</v>
      </c>
      <c r="N23" s="22">
        <v>0</v>
      </c>
      <c r="O23" s="22">
        <v>12.18</v>
      </c>
      <c r="P23" s="22">
        <v>0</v>
      </c>
      <c r="Q23" s="22">
        <v>0</v>
      </c>
      <c r="R23" s="43">
        <v>12.18</v>
      </c>
      <c r="S23" s="21"/>
      <c r="T23" s="21"/>
      <c r="U23" s="21"/>
      <c r="V23" s="22"/>
      <c r="W23" s="43">
        <f t="shared" si="8"/>
        <v>0</v>
      </c>
      <c r="X23" s="22"/>
      <c r="Y23" s="22"/>
      <c r="Z23" s="22"/>
      <c r="AA23" s="22"/>
      <c r="AB23" s="45">
        <v>0</v>
      </c>
      <c r="AC23" s="23"/>
      <c r="AD23" s="23"/>
      <c r="AE23" s="43">
        <f t="shared" si="4"/>
        <v>0.0032700000000005502</v>
      </c>
      <c r="AF23" s="21"/>
      <c r="AG23" s="22"/>
      <c r="AH23" s="77"/>
      <c r="AI23" s="12"/>
      <c r="AJ23" s="12" t="s">
        <v>145</v>
      </c>
      <c r="AK23" s="9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14" customFormat="1" ht="97.5" customHeight="1">
      <c r="A24" s="72"/>
      <c r="B24" s="73"/>
      <c r="C24" s="74"/>
      <c r="D24" s="74"/>
      <c r="E24" s="74"/>
      <c r="F24" s="74"/>
      <c r="G24" s="21" t="s">
        <v>100</v>
      </c>
      <c r="H24" s="21" t="s">
        <v>95</v>
      </c>
      <c r="I24" s="21" t="s">
        <v>93</v>
      </c>
      <c r="J24" s="21">
        <v>99.48491</v>
      </c>
      <c r="K24" s="22">
        <v>99.48</v>
      </c>
      <c r="L24" s="22">
        <v>0</v>
      </c>
      <c r="M24" s="43">
        <f t="shared" si="7"/>
        <v>99.48</v>
      </c>
      <c r="N24" s="22">
        <v>0</v>
      </c>
      <c r="O24" s="22">
        <v>99.48</v>
      </c>
      <c r="P24" s="22">
        <v>0</v>
      </c>
      <c r="Q24" s="22">
        <v>0</v>
      </c>
      <c r="R24" s="43">
        <v>99.48</v>
      </c>
      <c r="S24" s="21"/>
      <c r="T24" s="21"/>
      <c r="U24" s="21"/>
      <c r="V24" s="22"/>
      <c r="W24" s="43">
        <f t="shared" si="8"/>
        <v>0</v>
      </c>
      <c r="X24" s="22"/>
      <c r="Y24" s="22"/>
      <c r="Z24" s="22"/>
      <c r="AA24" s="22"/>
      <c r="AB24" s="45">
        <v>0</v>
      </c>
      <c r="AC24" s="23"/>
      <c r="AD24" s="23"/>
      <c r="AE24" s="43">
        <f t="shared" si="4"/>
        <v>0.004909999999995307</v>
      </c>
      <c r="AF24" s="21"/>
      <c r="AG24" s="22"/>
      <c r="AH24" s="77"/>
      <c r="AI24" s="12"/>
      <c r="AJ24" s="12" t="s">
        <v>145</v>
      </c>
      <c r="AK24" s="9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14" customFormat="1" ht="97.5" customHeight="1">
      <c r="A25" s="72"/>
      <c r="B25" s="73"/>
      <c r="C25" s="74"/>
      <c r="D25" s="74"/>
      <c r="E25" s="74"/>
      <c r="F25" s="74"/>
      <c r="G25" s="21" t="s">
        <v>101</v>
      </c>
      <c r="H25" s="21" t="s">
        <v>95</v>
      </c>
      <c r="I25" s="21" t="s">
        <v>93</v>
      </c>
      <c r="J25" s="21">
        <v>68.46897</v>
      </c>
      <c r="K25" s="22">
        <v>68.47</v>
      </c>
      <c r="L25" s="22">
        <v>0</v>
      </c>
      <c r="M25" s="43">
        <f t="shared" si="7"/>
        <v>68.47</v>
      </c>
      <c r="N25" s="22">
        <v>0</v>
      </c>
      <c r="O25" s="22">
        <v>68.47</v>
      </c>
      <c r="P25" s="22">
        <v>0</v>
      </c>
      <c r="Q25" s="22">
        <v>0</v>
      </c>
      <c r="R25" s="43">
        <v>68.47</v>
      </c>
      <c r="S25" s="21"/>
      <c r="T25" s="21"/>
      <c r="U25" s="21"/>
      <c r="V25" s="22"/>
      <c r="W25" s="43">
        <f t="shared" si="8"/>
        <v>0</v>
      </c>
      <c r="X25" s="22"/>
      <c r="Y25" s="22"/>
      <c r="Z25" s="22"/>
      <c r="AA25" s="22"/>
      <c r="AB25" s="45">
        <v>0</v>
      </c>
      <c r="AC25" s="23"/>
      <c r="AD25" s="23"/>
      <c r="AE25" s="43">
        <f t="shared" si="4"/>
        <v>-0.0010300000000000864</v>
      </c>
      <c r="AF25" s="21"/>
      <c r="AG25" s="22"/>
      <c r="AH25" s="77"/>
      <c r="AI25" s="12"/>
      <c r="AJ25" s="12" t="s">
        <v>145</v>
      </c>
      <c r="AK25" s="9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14" customFormat="1" ht="97.5" customHeight="1">
      <c r="A26" s="72"/>
      <c r="B26" s="73"/>
      <c r="C26" s="74"/>
      <c r="D26" s="74"/>
      <c r="E26" s="74"/>
      <c r="F26" s="74"/>
      <c r="G26" s="21" t="s">
        <v>102</v>
      </c>
      <c r="H26" s="21" t="s">
        <v>49</v>
      </c>
      <c r="I26" s="21" t="s">
        <v>103</v>
      </c>
      <c r="J26" s="21">
        <v>38.678</v>
      </c>
      <c r="K26" s="22">
        <v>38.68</v>
      </c>
      <c r="L26" s="22">
        <v>0</v>
      </c>
      <c r="M26" s="43">
        <f t="shared" si="7"/>
        <v>38.68</v>
      </c>
      <c r="N26" s="22">
        <v>0</v>
      </c>
      <c r="O26" s="22">
        <v>38.68</v>
      </c>
      <c r="P26" s="22">
        <v>0</v>
      </c>
      <c r="Q26" s="22">
        <v>0</v>
      </c>
      <c r="R26" s="43">
        <f aca="true" t="shared" si="9" ref="R26:R43">S26+T26+U26+V26</f>
        <v>0</v>
      </c>
      <c r="S26" s="21"/>
      <c r="T26" s="21"/>
      <c r="U26" s="21"/>
      <c r="V26" s="22"/>
      <c r="W26" s="43">
        <f t="shared" si="8"/>
        <v>0</v>
      </c>
      <c r="X26" s="21"/>
      <c r="Y26" s="21"/>
      <c r="Z26" s="21"/>
      <c r="AA26" s="22"/>
      <c r="AB26" s="45">
        <v>0</v>
      </c>
      <c r="AC26" s="23"/>
      <c r="AD26" s="23"/>
      <c r="AE26" s="43">
        <f t="shared" si="4"/>
        <v>-0.0020000000000024443</v>
      </c>
      <c r="AF26" s="21"/>
      <c r="AG26" s="22"/>
      <c r="AH26" s="77"/>
      <c r="AI26" s="12"/>
      <c r="AJ26" s="12" t="s">
        <v>145</v>
      </c>
      <c r="AK26" s="9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s="14" customFormat="1" ht="97.5" customHeight="1">
      <c r="A27" s="72"/>
      <c r="B27" s="73"/>
      <c r="C27" s="74"/>
      <c r="D27" s="74"/>
      <c r="E27" s="74"/>
      <c r="F27" s="74"/>
      <c r="G27" s="21" t="s">
        <v>129</v>
      </c>
      <c r="H27" s="25" t="s">
        <v>124</v>
      </c>
      <c r="I27" s="21" t="s">
        <v>125</v>
      </c>
      <c r="J27" s="25">
        <v>54.677</v>
      </c>
      <c r="K27" s="22">
        <v>54.68</v>
      </c>
      <c r="L27" s="22">
        <v>0</v>
      </c>
      <c r="M27" s="43">
        <f aca="true" t="shared" si="10" ref="M27:M43">N27+O27+P27+Q27</f>
        <v>54.68</v>
      </c>
      <c r="N27" s="22">
        <v>2.68</v>
      </c>
      <c r="O27" s="22">
        <v>0</v>
      </c>
      <c r="P27" s="22">
        <v>52</v>
      </c>
      <c r="Q27" s="22">
        <v>0</v>
      </c>
      <c r="R27" s="43">
        <v>54.68</v>
      </c>
      <c r="S27" s="21"/>
      <c r="T27" s="21"/>
      <c r="U27" s="21"/>
      <c r="V27" s="22"/>
      <c r="W27" s="43">
        <f t="shared" si="8"/>
        <v>0</v>
      </c>
      <c r="X27" s="21"/>
      <c r="Y27" s="21"/>
      <c r="Z27" s="21"/>
      <c r="AA27" s="22"/>
      <c r="AB27" s="43">
        <f>(K27-M27)+(L27-W27)</f>
        <v>0</v>
      </c>
      <c r="AC27" s="23"/>
      <c r="AD27" s="23"/>
      <c r="AE27" s="43">
        <f t="shared" si="4"/>
        <v>-0.0030000000000001137</v>
      </c>
      <c r="AF27" s="21"/>
      <c r="AG27" s="22"/>
      <c r="AH27" s="77"/>
      <c r="AI27" s="12"/>
      <c r="AJ27" s="12" t="s">
        <v>145</v>
      </c>
      <c r="AK27" s="9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14" customFormat="1" ht="97.5" customHeight="1">
      <c r="A28" s="72"/>
      <c r="B28" s="73"/>
      <c r="C28" s="74"/>
      <c r="D28" s="74"/>
      <c r="E28" s="74"/>
      <c r="F28" s="74"/>
      <c r="G28" s="21" t="s">
        <v>130</v>
      </c>
      <c r="H28" s="25" t="s">
        <v>124</v>
      </c>
      <c r="I28" s="21" t="s">
        <v>125</v>
      </c>
      <c r="J28" s="25">
        <v>1.228</v>
      </c>
      <c r="K28" s="22">
        <v>1.23</v>
      </c>
      <c r="L28" s="22">
        <v>0</v>
      </c>
      <c r="M28" s="43">
        <f t="shared" si="10"/>
        <v>1.23</v>
      </c>
      <c r="N28" s="22">
        <v>1.23</v>
      </c>
      <c r="O28" s="22">
        <v>0</v>
      </c>
      <c r="P28" s="22">
        <v>0</v>
      </c>
      <c r="Q28" s="22">
        <v>0</v>
      </c>
      <c r="R28" s="43">
        <v>1.23</v>
      </c>
      <c r="S28" s="21"/>
      <c r="T28" s="21"/>
      <c r="U28" s="21"/>
      <c r="V28" s="22"/>
      <c r="W28" s="43">
        <f>X28+Y28+Z28+AA28</f>
        <v>0</v>
      </c>
      <c r="X28" s="21"/>
      <c r="Y28" s="21"/>
      <c r="Z28" s="21"/>
      <c r="AA28" s="22"/>
      <c r="AB28" s="43">
        <f>(K28-M28)+(L28-W28)</f>
        <v>0</v>
      </c>
      <c r="AC28" s="23"/>
      <c r="AD28" s="23"/>
      <c r="AE28" s="43">
        <f t="shared" si="4"/>
        <v>-0.0020000000000000018</v>
      </c>
      <c r="AF28" s="21"/>
      <c r="AG28" s="22"/>
      <c r="AH28" s="77"/>
      <c r="AI28" s="12"/>
      <c r="AJ28" s="12" t="s">
        <v>145</v>
      </c>
      <c r="AK28" s="9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4" customFormat="1" ht="97.5" customHeight="1">
      <c r="A29" s="72"/>
      <c r="B29" s="73"/>
      <c r="C29" s="74"/>
      <c r="D29" s="74"/>
      <c r="E29" s="74"/>
      <c r="F29" s="74"/>
      <c r="G29" s="21" t="s">
        <v>123</v>
      </c>
      <c r="H29" s="25" t="s">
        <v>124</v>
      </c>
      <c r="I29" s="21" t="s">
        <v>125</v>
      </c>
      <c r="J29" s="25">
        <v>12.308</v>
      </c>
      <c r="K29" s="22">
        <v>12.31</v>
      </c>
      <c r="L29" s="22">
        <v>0</v>
      </c>
      <c r="M29" s="43">
        <f t="shared" si="10"/>
        <v>12.31</v>
      </c>
      <c r="N29" s="22">
        <v>12.31</v>
      </c>
      <c r="O29" s="22">
        <v>0</v>
      </c>
      <c r="P29" s="22">
        <v>0</v>
      </c>
      <c r="Q29" s="22">
        <v>0</v>
      </c>
      <c r="R29" s="43">
        <v>12.31</v>
      </c>
      <c r="S29" s="21"/>
      <c r="T29" s="21"/>
      <c r="U29" s="21"/>
      <c r="V29" s="22"/>
      <c r="W29" s="43">
        <f>X29+Y29+Z29+AA29</f>
        <v>0</v>
      </c>
      <c r="X29" s="21"/>
      <c r="Y29" s="21"/>
      <c r="Z29" s="21"/>
      <c r="AA29" s="22"/>
      <c r="AB29" s="43">
        <f>(K29-M29)+(L29-W29)</f>
        <v>0</v>
      </c>
      <c r="AC29" s="23"/>
      <c r="AD29" s="23"/>
      <c r="AE29" s="43">
        <f t="shared" si="4"/>
        <v>-0.002000000000000668</v>
      </c>
      <c r="AF29" s="21"/>
      <c r="AG29" s="22"/>
      <c r="AH29" s="77"/>
      <c r="AI29" s="12"/>
      <c r="AJ29" s="12" t="s">
        <v>145</v>
      </c>
      <c r="AK29" s="9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14" customFormat="1" ht="97.5" customHeight="1">
      <c r="A30" s="72"/>
      <c r="B30" s="73"/>
      <c r="C30" s="74"/>
      <c r="D30" s="74"/>
      <c r="E30" s="74"/>
      <c r="F30" s="74"/>
      <c r="G30" s="21" t="s">
        <v>131</v>
      </c>
      <c r="H30" s="25" t="s">
        <v>124</v>
      </c>
      <c r="I30" s="21" t="s">
        <v>125</v>
      </c>
      <c r="J30" s="25">
        <v>6.048</v>
      </c>
      <c r="K30" s="22">
        <v>6.05</v>
      </c>
      <c r="L30" s="22">
        <v>0</v>
      </c>
      <c r="M30" s="43">
        <f t="shared" si="10"/>
        <v>6.05</v>
      </c>
      <c r="N30" s="22">
        <v>6.05</v>
      </c>
      <c r="O30" s="22">
        <v>0</v>
      </c>
      <c r="P30" s="22">
        <v>0</v>
      </c>
      <c r="Q30" s="22">
        <v>0</v>
      </c>
      <c r="R30" s="43">
        <v>6.05</v>
      </c>
      <c r="S30" s="21"/>
      <c r="T30" s="21"/>
      <c r="U30" s="21"/>
      <c r="V30" s="22"/>
      <c r="W30" s="43">
        <f t="shared" si="8"/>
        <v>0</v>
      </c>
      <c r="X30" s="21"/>
      <c r="Y30" s="21"/>
      <c r="Z30" s="21"/>
      <c r="AA30" s="22"/>
      <c r="AB30" s="43">
        <f>(K30-M30)+(L30-W30)</f>
        <v>0</v>
      </c>
      <c r="AC30" s="23"/>
      <c r="AD30" s="23"/>
      <c r="AE30" s="43">
        <f t="shared" si="4"/>
        <v>-0.0019999999999997797</v>
      </c>
      <c r="AF30" s="21"/>
      <c r="AG30" s="22"/>
      <c r="AH30" s="77"/>
      <c r="AI30" s="12"/>
      <c r="AJ30" s="12" t="s">
        <v>145</v>
      </c>
      <c r="AK30" s="9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37" s="15" customFormat="1" ht="97.5" customHeight="1">
      <c r="A31" s="72"/>
      <c r="B31" s="73"/>
      <c r="C31" s="74"/>
      <c r="D31" s="74"/>
      <c r="E31" s="74"/>
      <c r="F31" s="74"/>
      <c r="G31" s="24" t="s">
        <v>109</v>
      </c>
      <c r="H31" s="25" t="s">
        <v>110</v>
      </c>
      <c r="I31" s="24" t="s">
        <v>107</v>
      </c>
      <c r="J31" s="25">
        <v>349.062</v>
      </c>
      <c r="K31" s="26">
        <v>349.06</v>
      </c>
      <c r="L31" s="26">
        <v>0</v>
      </c>
      <c r="M31" s="44">
        <f t="shared" si="10"/>
        <v>349.06</v>
      </c>
      <c r="N31" s="26">
        <v>0</v>
      </c>
      <c r="O31" s="26">
        <v>349.06</v>
      </c>
      <c r="P31" s="26">
        <v>0</v>
      </c>
      <c r="Q31" s="26">
        <v>0</v>
      </c>
      <c r="R31" s="44">
        <f t="shared" si="9"/>
        <v>0</v>
      </c>
      <c r="S31" s="24"/>
      <c r="T31" s="24"/>
      <c r="U31" s="24"/>
      <c r="V31" s="26"/>
      <c r="W31" s="44">
        <f t="shared" si="8"/>
        <v>0</v>
      </c>
      <c r="X31" s="24"/>
      <c r="Y31" s="24"/>
      <c r="Z31" s="24"/>
      <c r="AA31" s="26"/>
      <c r="AB31" s="44">
        <f aca="true" t="shared" si="11" ref="AB31:AB43">(K31-M31)+(L31-W31)</f>
        <v>0</v>
      </c>
      <c r="AC31" s="23"/>
      <c r="AD31" s="23"/>
      <c r="AE31" s="44">
        <f t="shared" si="4"/>
        <v>0.0020000000000095497</v>
      </c>
      <c r="AF31" s="24"/>
      <c r="AG31" s="26"/>
      <c r="AH31" s="77"/>
      <c r="AI31" s="12"/>
      <c r="AJ31" s="12" t="s">
        <v>145</v>
      </c>
      <c r="AK31" s="91"/>
    </row>
    <row r="32" spans="1:66" s="14" customFormat="1" ht="97.5" customHeight="1">
      <c r="A32" s="72"/>
      <c r="B32" s="73"/>
      <c r="C32" s="74"/>
      <c r="D32" s="74"/>
      <c r="E32" s="74"/>
      <c r="F32" s="74"/>
      <c r="G32" s="21" t="s">
        <v>111</v>
      </c>
      <c r="H32" s="25" t="s">
        <v>112</v>
      </c>
      <c r="I32" s="25" t="s">
        <v>113</v>
      </c>
      <c r="J32" s="25">
        <v>239.71979</v>
      </c>
      <c r="K32" s="22">
        <v>239.72</v>
      </c>
      <c r="L32" s="22">
        <v>0</v>
      </c>
      <c r="M32" s="43">
        <f t="shared" si="10"/>
        <v>239.72</v>
      </c>
      <c r="N32" s="22">
        <v>0</v>
      </c>
      <c r="O32" s="22">
        <v>239.72</v>
      </c>
      <c r="P32" s="22">
        <v>0</v>
      </c>
      <c r="Q32" s="22">
        <v>0</v>
      </c>
      <c r="R32" s="43">
        <f t="shared" si="9"/>
        <v>0</v>
      </c>
      <c r="S32" s="21"/>
      <c r="T32" s="21"/>
      <c r="U32" s="21"/>
      <c r="V32" s="22"/>
      <c r="W32" s="43">
        <f t="shared" si="8"/>
        <v>0</v>
      </c>
      <c r="X32" s="21"/>
      <c r="Y32" s="21"/>
      <c r="Z32" s="21"/>
      <c r="AA32" s="22"/>
      <c r="AB32" s="43">
        <f t="shared" si="11"/>
        <v>0</v>
      </c>
      <c r="AC32" s="23"/>
      <c r="AD32" s="23"/>
      <c r="AE32" s="43">
        <f>J32-K32-L32</f>
        <v>-0.00021000000000981345</v>
      </c>
      <c r="AF32" s="21"/>
      <c r="AG32" s="22"/>
      <c r="AH32" s="77"/>
      <c r="AI32" s="12"/>
      <c r="AJ32" s="12" t="s">
        <v>145</v>
      </c>
      <c r="AK32" s="9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14" customFormat="1" ht="97.5" customHeight="1">
      <c r="A33" s="72"/>
      <c r="B33" s="73"/>
      <c r="C33" s="74"/>
      <c r="D33" s="74"/>
      <c r="E33" s="74"/>
      <c r="F33" s="74"/>
      <c r="G33" s="21" t="s">
        <v>114</v>
      </c>
      <c r="H33" s="25" t="s">
        <v>115</v>
      </c>
      <c r="I33" s="25" t="s">
        <v>116</v>
      </c>
      <c r="J33" s="25">
        <v>242.22189</v>
      </c>
      <c r="K33" s="22">
        <v>242.22</v>
      </c>
      <c r="L33" s="22">
        <v>0</v>
      </c>
      <c r="M33" s="43">
        <f t="shared" si="10"/>
        <v>242.22</v>
      </c>
      <c r="N33" s="22">
        <v>0</v>
      </c>
      <c r="O33" s="22">
        <v>242.22</v>
      </c>
      <c r="P33" s="22">
        <v>0</v>
      </c>
      <c r="Q33" s="22">
        <v>0</v>
      </c>
      <c r="R33" s="43">
        <f t="shared" si="9"/>
        <v>0</v>
      </c>
      <c r="S33" s="21"/>
      <c r="T33" s="21"/>
      <c r="U33" s="21"/>
      <c r="V33" s="22"/>
      <c r="W33" s="43">
        <f t="shared" si="8"/>
        <v>0</v>
      </c>
      <c r="X33" s="21"/>
      <c r="Y33" s="21"/>
      <c r="Z33" s="21"/>
      <c r="AA33" s="22"/>
      <c r="AB33" s="43">
        <f t="shared" si="11"/>
        <v>0</v>
      </c>
      <c r="AC33" s="23"/>
      <c r="AD33" s="23"/>
      <c r="AE33" s="43">
        <f t="shared" si="4"/>
        <v>0.001890000000003056</v>
      </c>
      <c r="AF33" s="21"/>
      <c r="AG33" s="22"/>
      <c r="AH33" s="77"/>
      <c r="AI33" s="12"/>
      <c r="AJ33" s="12" t="s">
        <v>145</v>
      </c>
      <c r="AK33" s="9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37" s="15" customFormat="1" ht="108" customHeight="1">
      <c r="A34" s="72"/>
      <c r="B34" s="73"/>
      <c r="C34" s="74"/>
      <c r="D34" s="74"/>
      <c r="E34" s="74"/>
      <c r="F34" s="74"/>
      <c r="G34" s="24" t="s">
        <v>117</v>
      </c>
      <c r="H34" s="25" t="s">
        <v>118</v>
      </c>
      <c r="I34" s="25" t="s">
        <v>116</v>
      </c>
      <c r="J34" s="25">
        <v>765.30518</v>
      </c>
      <c r="K34" s="26">
        <v>765.31</v>
      </c>
      <c r="L34" s="25">
        <v>0</v>
      </c>
      <c r="M34" s="43">
        <f t="shared" si="10"/>
        <v>765.31</v>
      </c>
      <c r="N34" s="26">
        <v>0</v>
      </c>
      <c r="O34" s="26">
        <v>765.31</v>
      </c>
      <c r="P34" s="26">
        <v>0</v>
      </c>
      <c r="Q34" s="26">
        <v>0</v>
      </c>
      <c r="R34" s="44">
        <f t="shared" si="9"/>
        <v>0</v>
      </c>
      <c r="S34" s="24"/>
      <c r="T34" s="24"/>
      <c r="U34" s="24"/>
      <c r="V34" s="26"/>
      <c r="W34" s="44">
        <f t="shared" si="8"/>
        <v>0</v>
      </c>
      <c r="X34" s="24"/>
      <c r="Y34" s="25"/>
      <c r="Z34" s="24"/>
      <c r="AA34" s="26"/>
      <c r="AB34" s="44">
        <f t="shared" si="11"/>
        <v>0</v>
      </c>
      <c r="AC34" s="23"/>
      <c r="AD34" s="23"/>
      <c r="AE34" s="44">
        <f t="shared" si="4"/>
        <v>-0.0048199999999951615</v>
      </c>
      <c r="AF34" s="24"/>
      <c r="AG34" s="26"/>
      <c r="AH34" s="77"/>
      <c r="AI34" s="12"/>
      <c r="AJ34" s="12" t="s">
        <v>145</v>
      </c>
      <c r="AK34" s="91"/>
    </row>
    <row r="35" spans="1:37" s="15" customFormat="1" ht="111.75" customHeight="1">
      <c r="A35" s="72"/>
      <c r="B35" s="73"/>
      <c r="C35" s="74"/>
      <c r="D35" s="74"/>
      <c r="E35" s="74"/>
      <c r="F35" s="74"/>
      <c r="G35" s="24" t="s">
        <v>119</v>
      </c>
      <c r="H35" s="25" t="s">
        <v>118</v>
      </c>
      <c r="I35" s="25" t="s">
        <v>116</v>
      </c>
      <c r="J35" s="25">
        <v>654.4187</v>
      </c>
      <c r="K35" s="26">
        <v>654.42</v>
      </c>
      <c r="L35" s="25">
        <v>0</v>
      </c>
      <c r="M35" s="43">
        <f t="shared" si="10"/>
        <v>654.42</v>
      </c>
      <c r="N35" s="26">
        <v>0</v>
      </c>
      <c r="O35" s="26">
        <v>654.42</v>
      </c>
      <c r="P35" s="26">
        <v>0</v>
      </c>
      <c r="Q35" s="26">
        <v>0</v>
      </c>
      <c r="R35" s="44">
        <f t="shared" si="9"/>
        <v>0</v>
      </c>
      <c r="S35" s="24"/>
      <c r="T35" s="24"/>
      <c r="U35" s="24"/>
      <c r="V35" s="26"/>
      <c r="W35" s="44">
        <f t="shared" si="8"/>
        <v>0</v>
      </c>
      <c r="X35" s="26"/>
      <c r="Y35" s="25"/>
      <c r="Z35" s="26"/>
      <c r="AA35" s="26"/>
      <c r="AB35" s="44">
        <f t="shared" si="11"/>
        <v>0</v>
      </c>
      <c r="AC35" s="26"/>
      <c r="AD35" s="26"/>
      <c r="AE35" s="44">
        <f t="shared" si="4"/>
        <v>-0.0013000000000147338</v>
      </c>
      <c r="AF35" s="24"/>
      <c r="AG35" s="26"/>
      <c r="AH35" s="77"/>
      <c r="AI35" s="12"/>
      <c r="AJ35" s="12" t="s">
        <v>145</v>
      </c>
      <c r="AK35" s="91"/>
    </row>
    <row r="36" spans="1:37" s="15" customFormat="1" ht="111.75" customHeight="1">
      <c r="A36" s="72"/>
      <c r="B36" s="73"/>
      <c r="C36" s="74"/>
      <c r="D36" s="74"/>
      <c r="E36" s="74"/>
      <c r="F36" s="74"/>
      <c r="G36" s="24" t="s">
        <v>120</v>
      </c>
      <c r="H36" s="25" t="s">
        <v>121</v>
      </c>
      <c r="I36" s="25" t="s">
        <v>122</v>
      </c>
      <c r="J36" s="25">
        <v>64.92146</v>
      </c>
      <c r="K36" s="26">
        <v>64.92</v>
      </c>
      <c r="L36" s="25">
        <v>0</v>
      </c>
      <c r="M36" s="43">
        <f t="shared" si="10"/>
        <v>64.92</v>
      </c>
      <c r="N36" s="26">
        <v>0</v>
      </c>
      <c r="O36" s="26">
        <v>64.92</v>
      </c>
      <c r="P36" s="26">
        <v>0</v>
      </c>
      <c r="Q36" s="26">
        <v>0</v>
      </c>
      <c r="R36" s="44">
        <f t="shared" si="9"/>
        <v>0</v>
      </c>
      <c r="S36" s="24"/>
      <c r="T36" s="24"/>
      <c r="U36" s="24"/>
      <c r="V36" s="26"/>
      <c r="W36" s="44">
        <f t="shared" si="8"/>
        <v>0</v>
      </c>
      <c r="X36" s="26"/>
      <c r="Y36" s="25"/>
      <c r="Z36" s="26"/>
      <c r="AA36" s="26"/>
      <c r="AB36" s="44">
        <f t="shared" si="11"/>
        <v>0</v>
      </c>
      <c r="AC36" s="26"/>
      <c r="AD36" s="26"/>
      <c r="AE36" s="44">
        <f t="shared" si="4"/>
        <v>0.0014599999999944657</v>
      </c>
      <c r="AF36" s="24"/>
      <c r="AG36" s="26"/>
      <c r="AH36" s="78"/>
      <c r="AI36" s="12"/>
      <c r="AJ36" s="12" t="s">
        <v>145</v>
      </c>
      <c r="AK36" s="91"/>
    </row>
    <row r="37" spans="1:37" s="15" customFormat="1" ht="111.75" customHeight="1">
      <c r="A37" s="72"/>
      <c r="B37" s="73"/>
      <c r="C37" s="74"/>
      <c r="D37" s="74"/>
      <c r="E37" s="74"/>
      <c r="F37" s="74"/>
      <c r="G37" s="21" t="s">
        <v>126</v>
      </c>
      <c r="H37" s="21" t="s">
        <v>127</v>
      </c>
      <c r="I37" s="21" t="s">
        <v>132</v>
      </c>
      <c r="J37" s="21">
        <v>99.5</v>
      </c>
      <c r="K37" s="22">
        <v>99.5</v>
      </c>
      <c r="L37" s="22">
        <v>0</v>
      </c>
      <c r="M37" s="43">
        <f t="shared" si="10"/>
        <v>99.55</v>
      </c>
      <c r="N37" s="22">
        <v>0</v>
      </c>
      <c r="O37" s="22">
        <v>99.55</v>
      </c>
      <c r="P37" s="22">
        <v>0</v>
      </c>
      <c r="Q37" s="22">
        <v>0</v>
      </c>
      <c r="R37" s="43">
        <f t="shared" si="9"/>
        <v>0</v>
      </c>
      <c r="S37" s="21"/>
      <c r="T37" s="21"/>
      <c r="U37" s="21"/>
      <c r="V37" s="22"/>
      <c r="W37" s="43">
        <f t="shared" si="8"/>
        <v>0</v>
      </c>
      <c r="X37" s="22"/>
      <c r="Y37" s="22"/>
      <c r="Z37" s="22"/>
      <c r="AA37" s="22"/>
      <c r="AB37" s="43">
        <f t="shared" si="11"/>
        <v>-0.04999999999999716</v>
      </c>
      <c r="AC37" s="22"/>
      <c r="AD37" s="22"/>
      <c r="AE37" s="43">
        <f t="shared" si="4"/>
        <v>0</v>
      </c>
      <c r="AF37" s="21"/>
      <c r="AG37" s="22"/>
      <c r="AH37" s="78"/>
      <c r="AI37" s="12"/>
      <c r="AJ37" s="12" t="s">
        <v>145</v>
      </c>
      <c r="AK37" s="91"/>
    </row>
    <row r="38" spans="1:37" s="15" customFormat="1" ht="111.75" customHeight="1">
      <c r="A38" s="72"/>
      <c r="B38" s="73"/>
      <c r="C38" s="74"/>
      <c r="D38" s="74"/>
      <c r="E38" s="74"/>
      <c r="F38" s="74"/>
      <c r="G38" s="21" t="s">
        <v>128</v>
      </c>
      <c r="H38" s="21" t="s">
        <v>127</v>
      </c>
      <c r="I38" s="21" t="s">
        <v>132</v>
      </c>
      <c r="J38" s="21">
        <v>97.5</v>
      </c>
      <c r="K38" s="22">
        <v>97.5</v>
      </c>
      <c r="L38" s="22">
        <v>0</v>
      </c>
      <c r="M38" s="43">
        <f t="shared" si="10"/>
        <v>97.5</v>
      </c>
      <c r="N38" s="22">
        <v>0</v>
      </c>
      <c r="O38" s="22">
        <v>97.5</v>
      </c>
      <c r="P38" s="22">
        <v>0</v>
      </c>
      <c r="Q38" s="22">
        <v>0</v>
      </c>
      <c r="R38" s="43">
        <f t="shared" si="9"/>
        <v>0</v>
      </c>
      <c r="S38" s="21"/>
      <c r="T38" s="21"/>
      <c r="U38" s="21"/>
      <c r="V38" s="22"/>
      <c r="W38" s="43">
        <f t="shared" si="8"/>
        <v>0</v>
      </c>
      <c r="X38" s="22"/>
      <c r="Y38" s="22"/>
      <c r="Z38" s="22"/>
      <c r="AA38" s="22"/>
      <c r="AB38" s="43">
        <f t="shared" si="11"/>
        <v>0</v>
      </c>
      <c r="AC38" s="22"/>
      <c r="AD38" s="22"/>
      <c r="AE38" s="43">
        <f t="shared" si="4"/>
        <v>0</v>
      </c>
      <c r="AF38" s="21"/>
      <c r="AG38" s="22"/>
      <c r="AH38" s="78"/>
      <c r="AI38" s="12"/>
      <c r="AJ38" s="12" t="s">
        <v>145</v>
      </c>
      <c r="AK38" s="91"/>
    </row>
    <row r="39" spans="1:37" s="15" customFormat="1" ht="111.75" customHeight="1">
      <c r="A39" s="72"/>
      <c r="B39" s="73"/>
      <c r="C39" s="74"/>
      <c r="D39" s="74"/>
      <c r="E39" s="74"/>
      <c r="F39" s="74"/>
      <c r="G39" s="21" t="s">
        <v>133</v>
      </c>
      <c r="H39" s="21" t="s">
        <v>134</v>
      </c>
      <c r="I39" s="21" t="s">
        <v>125</v>
      </c>
      <c r="J39" s="21">
        <v>99.809</v>
      </c>
      <c r="K39" s="22">
        <v>99.81</v>
      </c>
      <c r="L39" s="22">
        <v>0</v>
      </c>
      <c r="M39" s="43">
        <f t="shared" si="10"/>
        <v>99.81</v>
      </c>
      <c r="N39" s="22">
        <v>0</v>
      </c>
      <c r="O39" s="22">
        <v>99.81</v>
      </c>
      <c r="P39" s="22">
        <v>0</v>
      </c>
      <c r="Q39" s="22">
        <v>0</v>
      </c>
      <c r="R39" s="43">
        <f t="shared" si="9"/>
        <v>0</v>
      </c>
      <c r="S39" s="21"/>
      <c r="T39" s="21"/>
      <c r="U39" s="21"/>
      <c r="V39" s="22"/>
      <c r="W39" s="43">
        <f>X39+Y39+Z39+AA39</f>
        <v>0</v>
      </c>
      <c r="X39" s="22"/>
      <c r="Y39" s="22"/>
      <c r="Z39" s="22"/>
      <c r="AA39" s="22"/>
      <c r="AB39" s="43">
        <f t="shared" si="11"/>
        <v>0</v>
      </c>
      <c r="AC39" s="22"/>
      <c r="AD39" s="22"/>
      <c r="AE39" s="43">
        <f t="shared" si="4"/>
        <v>-0.0010000000000047748</v>
      </c>
      <c r="AF39" s="21"/>
      <c r="AG39" s="22"/>
      <c r="AH39" s="78"/>
      <c r="AI39" s="12"/>
      <c r="AJ39" s="12" t="s">
        <v>145</v>
      </c>
      <c r="AK39" s="91"/>
    </row>
    <row r="40" spans="1:37" s="15" customFormat="1" ht="111.75" customHeight="1">
      <c r="A40" s="72"/>
      <c r="B40" s="73"/>
      <c r="C40" s="74"/>
      <c r="D40" s="74"/>
      <c r="E40" s="74"/>
      <c r="F40" s="74"/>
      <c r="G40" s="21" t="s">
        <v>135</v>
      </c>
      <c r="H40" s="21" t="s">
        <v>34</v>
      </c>
      <c r="I40" s="21" t="s">
        <v>136</v>
      </c>
      <c r="J40" s="21">
        <v>76.55275</v>
      </c>
      <c r="K40" s="22">
        <v>76.55</v>
      </c>
      <c r="L40" s="22">
        <v>0</v>
      </c>
      <c r="M40" s="43">
        <f t="shared" si="10"/>
        <v>76.55</v>
      </c>
      <c r="N40" s="22">
        <v>0</v>
      </c>
      <c r="O40" s="22">
        <v>76.55</v>
      </c>
      <c r="P40" s="22">
        <v>0</v>
      </c>
      <c r="Q40" s="22">
        <v>0</v>
      </c>
      <c r="R40" s="43">
        <f t="shared" si="9"/>
        <v>0</v>
      </c>
      <c r="S40" s="21"/>
      <c r="T40" s="21"/>
      <c r="U40" s="21"/>
      <c r="V40" s="22"/>
      <c r="W40" s="43">
        <f>X40+Y40+Z40+AA40</f>
        <v>0</v>
      </c>
      <c r="X40" s="22"/>
      <c r="Y40" s="22"/>
      <c r="Z40" s="22"/>
      <c r="AA40" s="22"/>
      <c r="AB40" s="43">
        <f t="shared" si="11"/>
        <v>0</v>
      </c>
      <c r="AC40" s="22"/>
      <c r="AD40" s="22"/>
      <c r="AE40" s="43">
        <f t="shared" si="4"/>
        <v>0.0027500000000060254</v>
      </c>
      <c r="AF40" s="21"/>
      <c r="AG40" s="22"/>
      <c r="AH40" s="78"/>
      <c r="AI40" s="12"/>
      <c r="AJ40" s="12" t="s">
        <v>145</v>
      </c>
      <c r="AK40" s="91"/>
    </row>
    <row r="41" spans="1:37" s="15" customFormat="1" ht="111.75" customHeight="1">
      <c r="A41" s="72"/>
      <c r="B41" s="73"/>
      <c r="C41" s="74"/>
      <c r="D41" s="74"/>
      <c r="E41" s="74"/>
      <c r="F41" s="74"/>
      <c r="G41" s="21" t="s">
        <v>137</v>
      </c>
      <c r="H41" s="21" t="s">
        <v>138</v>
      </c>
      <c r="I41" s="21" t="s">
        <v>125</v>
      </c>
      <c r="J41" s="21">
        <v>99.88</v>
      </c>
      <c r="K41" s="22">
        <v>99.88</v>
      </c>
      <c r="L41" s="22">
        <v>0</v>
      </c>
      <c r="M41" s="43">
        <f t="shared" si="10"/>
        <v>99.88</v>
      </c>
      <c r="N41" s="22">
        <v>0</v>
      </c>
      <c r="O41" s="22">
        <v>99.88</v>
      </c>
      <c r="P41" s="22">
        <v>0</v>
      </c>
      <c r="Q41" s="22">
        <v>0</v>
      </c>
      <c r="R41" s="43">
        <f t="shared" si="9"/>
        <v>0</v>
      </c>
      <c r="S41" s="21"/>
      <c r="T41" s="21"/>
      <c r="U41" s="21"/>
      <c r="V41" s="22"/>
      <c r="W41" s="43">
        <f>X41+Y41+Z41+AA41</f>
        <v>0</v>
      </c>
      <c r="X41" s="22"/>
      <c r="Y41" s="22"/>
      <c r="Z41" s="22"/>
      <c r="AA41" s="22"/>
      <c r="AB41" s="43">
        <f t="shared" si="11"/>
        <v>0</v>
      </c>
      <c r="AC41" s="22"/>
      <c r="AD41" s="22"/>
      <c r="AE41" s="43">
        <f t="shared" si="4"/>
        <v>0</v>
      </c>
      <c r="AF41" s="21"/>
      <c r="AG41" s="22"/>
      <c r="AH41" s="78"/>
      <c r="AI41" s="12"/>
      <c r="AJ41" s="12" t="s">
        <v>145</v>
      </c>
      <c r="AK41" s="91"/>
    </row>
    <row r="42" spans="1:37" s="15" customFormat="1" ht="111.75" customHeight="1">
      <c r="A42" s="72"/>
      <c r="B42" s="73"/>
      <c r="C42" s="74"/>
      <c r="D42" s="74"/>
      <c r="E42" s="74"/>
      <c r="F42" s="74"/>
      <c r="G42" s="21" t="s">
        <v>139</v>
      </c>
      <c r="H42" s="21" t="s">
        <v>99</v>
      </c>
      <c r="I42" s="21" t="s">
        <v>140</v>
      </c>
      <c r="J42" s="21">
        <v>25.54424</v>
      </c>
      <c r="K42" s="22">
        <v>25.54</v>
      </c>
      <c r="L42" s="22">
        <v>0</v>
      </c>
      <c r="M42" s="43">
        <f t="shared" si="10"/>
        <v>25.54</v>
      </c>
      <c r="N42" s="22">
        <v>0</v>
      </c>
      <c r="O42" s="22">
        <v>0</v>
      </c>
      <c r="P42" s="22">
        <v>25.54</v>
      </c>
      <c r="Q42" s="22">
        <v>0</v>
      </c>
      <c r="R42" s="43">
        <f t="shared" si="9"/>
        <v>0</v>
      </c>
      <c r="S42" s="21"/>
      <c r="T42" s="21"/>
      <c r="U42" s="21"/>
      <c r="V42" s="22"/>
      <c r="W42" s="43">
        <f>X42+Y42+Z42+AA42</f>
        <v>0</v>
      </c>
      <c r="X42" s="22"/>
      <c r="Y42" s="22"/>
      <c r="Z42" s="22"/>
      <c r="AA42" s="22"/>
      <c r="AB42" s="43">
        <v>0</v>
      </c>
      <c r="AC42" s="22"/>
      <c r="AD42" s="22"/>
      <c r="AE42" s="43">
        <f t="shared" si="4"/>
        <v>0.004239999999999355</v>
      </c>
      <c r="AF42" s="21"/>
      <c r="AG42" s="22"/>
      <c r="AH42" s="78"/>
      <c r="AI42" s="12"/>
      <c r="AJ42" s="12" t="s">
        <v>145</v>
      </c>
      <c r="AK42" s="91"/>
    </row>
    <row r="43" spans="1:37" s="15" customFormat="1" ht="111.75" customHeight="1">
      <c r="A43" s="72"/>
      <c r="B43" s="73"/>
      <c r="C43" s="74"/>
      <c r="D43" s="74"/>
      <c r="E43" s="74"/>
      <c r="F43" s="74"/>
      <c r="G43" s="21" t="s">
        <v>141</v>
      </c>
      <c r="H43" s="21" t="s">
        <v>142</v>
      </c>
      <c r="I43" s="21" t="s">
        <v>143</v>
      </c>
      <c r="J43" s="21">
        <v>99.72213</v>
      </c>
      <c r="K43" s="22">
        <v>99.72</v>
      </c>
      <c r="L43" s="22">
        <v>0</v>
      </c>
      <c r="M43" s="43">
        <f t="shared" si="10"/>
        <v>99.72</v>
      </c>
      <c r="N43" s="22">
        <v>0</v>
      </c>
      <c r="O43" s="22">
        <v>99.72</v>
      </c>
      <c r="P43" s="22">
        <v>0</v>
      </c>
      <c r="Q43" s="22">
        <v>0</v>
      </c>
      <c r="R43" s="43">
        <f t="shared" si="9"/>
        <v>0</v>
      </c>
      <c r="S43" s="21"/>
      <c r="T43" s="21"/>
      <c r="U43" s="21"/>
      <c r="V43" s="22"/>
      <c r="W43" s="43">
        <f>X43+Y43+Z43+AA43</f>
        <v>0</v>
      </c>
      <c r="X43" s="22"/>
      <c r="Y43" s="22"/>
      <c r="Z43" s="22"/>
      <c r="AA43" s="22"/>
      <c r="AB43" s="43">
        <f t="shared" si="11"/>
        <v>0</v>
      </c>
      <c r="AC43" s="22"/>
      <c r="AD43" s="22"/>
      <c r="AE43" s="43">
        <f t="shared" si="4"/>
        <v>0.002130000000008181</v>
      </c>
      <c r="AF43" s="21"/>
      <c r="AG43" s="22"/>
      <c r="AH43" s="79"/>
      <c r="AI43" s="12"/>
      <c r="AJ43" s="12" t="s">
        <v>145</v>
      </c>
      <c r="AK43" s="91"/>
    </row>
    <row r="44" spans="1:37" ht="97.5" customHeight="1">
      <c r="A44" s="72"/>
      <c r="B44" s="73"/>
      <c r="C44" s="74"/>
      <c r="D44" s="74"/>
      <c r="E44" s="74"/>
      <c r="F44" s="74"/>
      <c r="G44" s="37" t="s">
        <v>54</v>
      </c>
      <c r="H44" s="37" t="s">
        <v>55</v>
      </c>
      <c r="I44" s="37" t="s">
        <v>56</v>
      </c>
      <c r="J44" s="38">
        <v>38.25</v>
      </c>
      <c r="K44" s="37">
        <v>38.25</v>
      </c>
      <c r="L44" s="37">
        <v>0</v>
      </c>
      <c r="M44" s="39">
        <f aca="true" t="shared" si="12" ref="M44:M54">N44+O44+P44+Q44</f>
        <v>38.25</v>
      </c>
      <c r="N44" s="38">
        <v>0</v>
      </c>
      <c r="O44" s="38">
        <v>38.25</v>
      </c>
      <c r="P44" s="38">
        <v>0</v>
      </c>
      <c r="Q44" s="38">
        <v>0</v>
      </c>
      <c r="R44" s="39"/>
      <c r="S44" s="37"/>
      <c r="T44" s="37"/>
      <c r="U44" s="37"/>
      <c r="V44" s="38"/>
      <c r="W44" s="39"/>
      <c r="X44" s="38"/>
      <c r="Y44" s="38"/>
      <c r="Z44" s="38"/>
      <c r="AA44" s="38"/>
      <c r="AB44" s="39"/>
      <c r="AC44" s="38"/>
      <c r="AD44" s="38"/>
      <c r="AE44" s="39"/>
      <c r="AF44" s="37"/>
      <c r="AG44" s="38"/>
      <c r="AH44" s="13"/>
      <c r="AI44" s="12"/>
      <c r="AJ44" s="12" t="s">
        <v>64</v>
      </c>
      <c r="AK44" s="91"/>
    </row>
    <row r="45" spans="1:37" ht="97.5" customHeight="1">
      <c r="A45" s="72"/>
      <c r="B45" s="73"/>
      <c r="C45" s="74"/>
      <c r="D45" s="74"/>
      <c r="E45" s="74"/>
      <c r="F45" s="74"/>
      <c r="G45" s="37" t="s">
        <v>57</v>
      </c>
      <c r="H45" s="37" t="s">
        <v>55</v>
      </c>
      <c r="I45" s="37" t="s">
        <v>56</v>
      </c>
      <c r="J45" s="38">
        <v>104.31</v>
      </c>
      <c r="K45" s="37">
        <v>104.31</v>
      </c>
      <c r="L45" s="37">
        <v>0</v>
      </c>
      <c r="M45" s="39">
        <f t="shared" si="12"/>
        <v>104.31</v>
      </c>
      <c r="N45" s="38">
        <v>0</v>
      </c>
      <c r="O45" s="38">
        <v>104.31</v>
      </c>
      <c r="P45" s="38">
        <v>0</v>
      </c>
      <c r="Q45" s="38">
        <v>0</v>
      </c>
      <c r="R45" s="39"/>
      <c r="S45" s="37"/>
      <c r="T45" s="37"/>
      <c r="U45" s="37"/>
      <c r="V45" s="38"/>
      <c r="W45" s="39"/>
      <c r="X45" s="38"/>
      <c r="Y45" s="38"/>
      <c r="Z45" s="38"/>
      <c r="AA45" s="38"/>
      <c r="AB45" s="39"/>
      <c r="AC45" s="38"/>
      <c r="AD45" s="38"/>
      <c r="AE45" s="39"/>
      <c r="AF45" s="37"/>
      <c r="AG45" s="38"/>
      <c r="AH45" s="13"/>
      <c r="AI45" s="12"/>
      <c r="AJ45" s="12" t="s">
        <v>64</v>
      </c>
      <c r="AK45" s="91"/>
    </row>
    <row r="46" spans="1:37" ht="97.5" customHeight="1">
      <c r="A46" s="72"/>
      <c r="B46" s="73"/>
      <c r="C46" s="74"/>
      <c r="D46" s="74"/>
      <c r="E46" s="74"/>
      <c r="F46" s="74"/>
      <c r="G46" s="40" t="s">
        <v>58</v>
      </c>
      <c r="H46" s="40" t="s">
        <v>59</v>
      </c>
      <c r="I46" s="40" t="s">
        <v>60</v>
      </c>
      <c r="J46" s="41">
        <v>365.7</v>
      </c>
      <c r="K46" s="37">
        <v>365.7</v>
      </c>
      <c r="L46" s="37">
        <v>0</v>
      </c>
      <c r="M46" s="42">
        <f t="shared" si="12"/>
        <v>365.7</v>
      </c>
      <c r="N46" s="41">
        <v>0</v>
      </c>
      <c r="O46" s="41">
        <v>365.7</v>
      </c>
      <c r="P46" s="41">
        <v>0</v>
      </c>
      <c r="Q46" s="41">
        <v>0</v>
      </c>
      <c r="R46" s="42"/>
      <c r="S46" s="40"/>
      <c r="T46" s="40"/>
      <c r="U46" s="40"/>
      <c r="V46" s="41"/>
      <c r="W46" s="42"/>
      <c r="X46" s="41"/>
      <c r="Y46" s="41"/>
      <c r="Z46" s="41"/>
      <c r="AA46" s="41"/>
      <c r="AB46" s="42"/>
      <c r="AC46" s="41"/>
      <c r="AD46" s="41"/>
      <c r="AE46" s="42"/>
      <c r="AF46" s="40"/>
      <c r="AG46" s="41"/>
      <c r="AH46" s="13"/>
      <c r="AI46" s="12"/>
      <c r="AJ46" s="12" t="s">
        <v>64</v>
      </c>
      <c r="AK46" s="91"/>
    </row>
    <row r="47" spans="1:37" ht="97.5" customHeight="1">
      <c r="A47" s="72"/>
      <c r="B47" s="73"/>
      <c r="C47" s="74"/>
      <c r="D47" s="74"/>
      <c r="E47" s="74"/>
      <c r="F47" s="74"/>
      <c r="G47" s="33" t="s">
        <v>61</v>
      </c>
      <c r="H47" s="33" t="s">
        <v>34</v>
      </c>
      <c r="I47" s="33" t="s">
        <v>62</v>
      </c>
      <c r="J47" s="34">
        <v>99.521</v>
      </c>
      <c r="K47" s="35">
        <v>99.52</v>
      </c>
      <c r="L47" s="35">
        <v>0</v>
      </c>
      <c r="M47" s="36">
        <f t="shared" si="12"/>
        <v>99.52</v>
      </c>
      <c r="N47" s="34">
        <v>0</v>
      </c>
      <c r="O47" s="34">
        <v>99.52</v>
      </c>
      <c r="P47" s="34">
        <v>0</v>
      </c>
      <c r="Q47" s="34">
        <v>0</v>
      </c>
      <c r="R47" s="36"/>
      <c r="S47" s="33"/>
      <c r="T47" s="33"/>
      <c r="U47" s="33"/>
      <c r="V47" s="34"/>
      <c r="W47" s="36"/>
      <c r="X47" s="34"/>
      <c r="Y47" s="34"/>
      <c r="Z47" s="34"/>
      <c r="AA47" s="34"/>
      <c r="AB47" s="36"/>
      <c r="AC47" s="34"/>
      <c r="AD47" s="34"/>
      <c r="AE47" s="36"/>
      <c r="AF47" s="33"/>
      <c r="AG47" s="34"/>
      <c r="AH47" s="13"/>
      <c r="AI47" s="12"/>
      <c r="AJ47" s="12" t="s">
        <v>64</v>
      </c>
      <c r="AK47" s="91"/>
    </row>
    <row r="48" spans="1:37" ht="97.5" customHeight="1">
      <c r="A48" s="72"/>
      <c r="B48" s="73"/>
      <c r="C48" s="74"/>
      <c r="D48" s="74"/>
      <c r="E48" s="74"/>
      <c r="F48" s="74"/>
      <c r="G48" s="33" t="s">
        <v>68</v>
      </c>
      <c r="H48" s="33" t="s">
        <v>67</v>
      </c>
      <c r="I48" s="33" t="s">
        <v>63</v>
      </c>
      <c r="J48" s="34">
        <v>92.903</v>
      </c>
      <c r="K48" s="35">
        <v>92.9</v>
      </c>
      <c r="L48" s="35">
        <v>0</v>
      </c>
      <c r="M48" s="36">
        <f t="shared" si="12"/>
        <v>92.90299999999999</v>
      </c>
      <c r="N48" s="34">
        <v>0</v>
      </c>
      <c r="O48" s="34">
        <v>83.603</v>
      </c>
      <c r="P48" s="34">
        <v>9.3</v>
      </c>
      <c r="Q48" s="34">
        <v>0</v>
      </c>
      <c r="R48" s="36"/>
      <c r="S48" s="33"/>
      <c r="T48" s="33"/>
      <c r="U48" s="33"/>
      <c r="V48" s="34"/>
      <c r="W48" s="36"/>
      <c r="X48" s="34"/>
      <c r="Y48" s="34"/>
      <c r="Z48" s="34"/>
      <c r="AA48" s="34"/>
      <c r="AB48" s="36"/>
      <c r="AC48" s="34"/>
      <c r="AD48" s="34"/>
      <c r="AE48" s="36"/>
      <c r="AF48" s="33"/>
      <c r="AG48" s="34"/>
      <c r="AH48" s="13"/>
      <c r="AI48" s="12"/>
      <c r="AJ48" s="12" t="s">
        <v>64</v>
      </c>
      <c r="AK48" s="91"/>
    </row>
    <row r="49" spans="1:37" ht="97.5" customHeight="1">
      <c r="A49" s="72"/>
      <c r="B49" s="73"/>
      <c r="C49" s="74"/>
      <c r="D49" s="74"/>
      <c r="E49" s="74"/>
      <c r="F49" s="74"/>
      <c r="G49" s="30" t="s">
        <v>84</v>
      </c>
      <c r="H49" s="30" t="s">
        <v>34</v>
      </c>
      <c r="I49" s="30" t="s">
        <v>85</v>
      </c>
      <c r="J49" s="31">
        <v>98.82</v>
      </c>
      <c r="K49" s="10">
        <v>98.82</v>
      </c>
      <c r="L49" s="10">
        <v>0</v>
      </c>
      <c r="M49" s="32">
        <f t="shared" si="12"/>
        <v>98.82</v>
      </c>
      <c r="N49" s="31">
        <v>0</v>
      </c>
      <c r="O49" s="31">
        <v>98.82</v>
      </c>
      <c r="P49" s="31">
        <v>0</v>
      </c>
      <c r="Q49" s="31">
        <v>0</v>
      </c>
      <c r="R49" s="32"/>
      <c r="S49" s="30"/>
      <c r="T49" s="30"/>
      <c r="U49" s="30"/>
      <c r="V49" s="31"/>
      <c r="W49" s="32"/>
      <c r="X49" s="31"/>
      <c r="Y49" s="31"/>
      <c r="Z49" s="31"/>
      <c r="AA49" s="31"/>
      <c r="AB49" s="32"/>
      <c r="AC49" s="31"/>
      <c r="AD49" s="31"/>
      <c r="AE49" s="32"/>
      <c r="AF49" s="30"/>
      <c r="AG49" s="31"/>
      <c r="AH49" s="9"/>
      <c r="AI49" s="12"/>
      <c r="AJ49" s="12" t="s">
        <v>64</v>
      </c>
      <c r="AK49" s="91"/>
    </row>
    <row r="50" spans="1:37" ht="97.5" customHeight="1">
      <c r="A50" s="72"/>
      <c r="B50" s="73"/>
      <c r="C50" s="74"/>
      <c r="D50" s="74"/>
      <c r="E50" s="74"/>
      <c r="F50" s="74"/>
      <c r="G50" s="10" t="s">
        <v>52</v>
      </c>
      <c r="H50" s="10" t="s">
        <v>30</v>
      </c>
      <c r="I50" s="10" t="s">
        <v>53</v>
      </c>
      <c r="J50" s="10">
        <v>1800</v>
      </c>
      <c r="K50" s="10">
        <v>1800</v>
      </c>
      <c r="L50" s="10">
        <v>0</v>
      </c>
      <c r="M50" s="10">
        <f t="shared" si="12"/>
        <v>1800</v>
      </c>
      <c r="N50" s="10">
        <v>0</v>
      </c>
      <c r="O50" s="10">
        <v>1780.68</v>
      </c>
      <c r="P50" s="10">
        <v>19.32</v>
      </c>
      <c r="Q50" s="10">
        <v>0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9"/>
      <c r="AI50" s="12"/>
      <c r="AJ50" s="12" t="s">
        <v>65</v>
      </c>
      <c r="AK50" s="91"/>
    </row>
    <row r="51" spans="1:37" ht="97.5" customHeight="1">
      <c r="A51" s="72"/>
      <c r="B51" s="73"/>
      <c r="C51" s="74"/>
      <c r="D51" s="74"/>
      <c r="E51" s="74"/>
      <c r="F51" s="74"/>
      <c r="G51" s="8" t="s">
        <v>79</v>
      </c>
      <c r="H51" s="8" t="s">
        <v>70</v>
      </c>
      <c r="I51" s="8" t="s">
        <v>69</v>
      </c>
      <c r="J51" s="8">
        <v>429.53</v>
      </c>
      <c r="K51" s="8">
        <v>429.53</v>
      </c>
      <c r="L51" s="8">
        <v>0</v>
      </c>
      <c r="M51" s="8">
        <f t="shared" si="12"/>
        <v>429.53000000000003</v>
      </c>
      <c r="N51" s="8">
        <v>0</v>
      </c>
      <c r="O51" s="8">
        <v>395.54</v>
      </c>
      <c r="P51" s="8">
        <v>33.99</v>
      </c>
      <c r="Q51" s="8">
        <v>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9"/>
      <c r="AI51" s="12"/>
      <c r="AJ51" s="12" t="s">
        <v>81</v>
      </c>
      <c r="AK51" s="91"/>
    </row>
    <row r="52" spans="1:37" ht="97.5" customHeight="1">
      <c r="A52" s="72"/>
      <c r="B52" s="73"/>
      <c r="C52" s="74"/>
      <c r="D52" s="74"/>
      <c r="E52" s="74"/>
      <c r="F52" s="74"/>
      <c r="G52" s="8" t="s">
        <v>78</v>
      </c>
      <c r="H52" s="8" t="s">
        <v>34</v>
      </c>
      <c r="I52" s="8" t="s">
        <v>80</v>
      </c>
      <c r="J52" s="8">
        <v>30.13</v>
      </c>
      <c r="K52" s="8">
        <v>30.13</v>
      </c>
      <c r="L52" s="8">
        <v>0</v>
      </c>
      <c r="M52" s="8">
        <f t="shared" si="12"/>
        <v>30.13</v>
      </c>
      <c r="N52" s="8">
        <v>0</v>
      </c>
      <c r="O52" s="8">
        <v>30.13</v>
      </c>
      <c r="P52" s="8">
        <v>0</v>
      </c>
      <c r="Q52" s="8">
        <v>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9"/>
      <c r="AI52" s="12"/>
      <c r="AJ52" s="12" t="s">
        <v>64</v>
      </c>
      <c r="AK52" s="91"/>
    </row>
    <row r="53" spans="1:37" ht="97.5" customHeight="1">
      <c r="A53" s="72"/>
      <c r="B53" s="73"/>
      <c r="C53" s="74"/>
      <c r="D53" s="74"/>
      <c r="E53" s="74"/>
      <c r="F53" s="74"/>
      <c r="G53" s="29" t="s">
        <v>75</v>
      </c>
      <c r="H53" s="29" t="s">
        <v>76</v>
      </c>
      <c r="I53" s="29" t="s">
        <v>77</v>
      </c>
      <c r="J53" s="29">
        <v>309.5736</v>
      </c>
      <c r="K53" s="29">
        <v>309.5736</v>
      </c>
      <c r="L53" s="29">
        <v>0</v>
      </c>
      <c r="M53" s="29">
        <f t="shared" si="12"/>
        <v>309.58</v>
      </c>
      <c r="N53" s="29">
        <v>0</v>
      </c>
      <c r="O53" s="29">
        <v>247.66</v>
      </c>
      <c r="P53" s="29">
        <v>61.92</v>
      </c>
      <c r="Q53" s="29">
        <v>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9"/>
      <c r="AI53" s="12"/>
      <c r="AJ53" s="12" t="s">
        <v>82</v>
      </c>
      <c r="AK53" s="91"/>
    </row>
    <row r="54" spans="1:37" ht="97.5" customHeight="1">
      <c r="A54" s="72"/>
      <c r="B54" s="73"/>
      <c r="C54" s="74"/>
      <c r="D54" s="74"/>
      <c r="E54" s="74"/>
      <c r="F54" s="74"/>
      <c r="G54" s="59" t="s">
        <v>73</v>
      </c>
      <c r="H54" s="59" t="s">
        <v>30</v>
      </c>
      <c r="I54" s="59" t="s">
        <v>74</v>
      </c>
      <c r="J54" s="59">
        <v>1888</v>
      </c>
      <c r="K54" s="59">
        <v>1888</v>
      </c>
      <c r="L54" s="59">
        <v>0</v>
      </c>
      <c r="M54" s="59">
        <f t="shared" si="12"/>
        <v>1888</v>
      </c>
      <c r="N54" s="59">
        <v>0</v>
      </c>
      <c r="O54" s="59">
        <v>1510.4</v>
      </c>
      <c r="P54" s="59">
        <v>377.6</v>
      </c>
      <c r="Q54" s="59">
        <v>0</v>
      </c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0"/>
      <c r="AI54" s="12"/>
      <c r="AJ54" s="12" t="s">
        <v>81</v>
      </c>
      <c r="AK54" s="91"/>
    </row>
    <row r="55" spans="1:66" s="65" customFormat="1" ht="90" customHeight="1">
      <c r="A55" s="72"/>
      <c r="B55" s="73"/>
      <c r="C55" s="74"/>
      <c r="D55" s="74"/>
      <c r="E55" s="74"/>
      <c r="F55" s="74"/>
      <c r="G55" s="29" t="s">
        <v>71</v>
      </c>
      <c r="H55" s="29" t="s">
        <v>34</v>
      </c>
      <c r="I55" s="29" t="s">
        <v>72</v>
      </c>
      <c r="J55" s="29">
        <v>96.418</v>
      </c>
      <c r="K55" s="29">
        <v>96.42</v>
      </c>
      <c r="L55" s="29">
        <v>0</v>
      </c>
      <c r="M55" s="29">
        <f>N55+O55+P55+Q55</f>
        <v>96.42</v>
      </c>
      <c r="N55" s="29">
        <v>0</v>
      </c>
      <c r="O55" s="29">
        <v>5.99</v>
      </c>
      <c r="P55" s="29">
        <v>90.43</v>
      </c>
      <c r="Q55" s="29">
        <v>0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13"/>
      <c r="AI55" s="12"/>
      <c r="AJ55" s="12" t="s">
        <v>65</v>
      </c>
      <c r="AK55" s="92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</row>
    <row r="56" spans="1:66" s="64" customFormat="1" ht="15">
      <c r="A56" s="61"/>
      <c r="B56" s="62"/>
      <c r="C56" s="62"/>
      <c r="D56" s="62"/>
      <c r="E56" s="62"/>
      <c r="F56" s="62"/>
      <c r="G56" s="62"/>
      <c r="H56" s="62"/>
      <c r="I56" s="62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54"/>
      <c r="AI56" s="54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</row>
    <row r="57" spans="1:66" s="55" customFormat="1" ht="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4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</row>
    <row r="58" spans="1:66" s="55" customFormat="1" ht="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4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</row>
    <row r="59" s="84" customFormat="1" ht="51.75" customHeight="1"/>
    <row r="60" spans="1:26" s="18" customFormat="1" ht="138" customHeight="1">
      <c r="A60" s="17"/>
      <c r="B60" s="17"/>
      <c r="D60" s="19"/>
      <c r="E60" s="19"/>
      <c r="F60" s="19"/>
      <c r="G60" s="11"/>
      <c r="H60" s="11"/>
      <c r="I60" s="11"/>
      <c r="J60" s="11"/>
      <c r="N60" s="27"/>
      <c r="O60" s="27"/>
      <c r="P60" s="27"/>
      <c r="X60" s="27"/>
      <c r="Y60" s="27"/>
      <c r="Z60" s="27"/>
    </row>
    <row r="61" spans="1:26" s="18" customFormat="1" ht="138" customHeight="1">
      <c r="A61" s="17"/>
      <c r="B61" s="17"/>
      <c r="D61" s="19"/>
      <c r="E61" s="19"/>
      <c r="F61" s="19"/>
      <c r="G61" s="11"/>
      <c r="H61" s="11"/>
      <c r="I61" s="11"/>
      <c r="J61" s="11"/>
      <c r="N61" s="27"/>
      <c r="O61" s="27"/>
      <c r="P61" s="27"/>
      <c r="X61" s="27"/>
      <c r="Y61" s="27"/>
      <c r="Z61" s="27"/>
    </row>
    <row r="62" spans="1:26" s="18" customFormat="1" ht="138" customHeight="1">
      <c r="A62" s="17"/>
      <c r="B62" s="17"/>
      <c r="D62" s="19"/>
      <c r="E62" s="19"/>
      <c r="F62" s="19"/>
      <c r="G62" s="11"/>
      <c r="H62" s="11"/>
      <c r="I62" s="11"/>
      <c r="J62" s="11"/>
      <c r="N62" s="27"/>
      <c r="O62" s="27"/>
      <c r="P62" s="27"/>
      <c r="X62" s="27"/>
      <c r="Y62" s="27"/>
      <c r="Z62" s="27"/>
    </row>
    <row r="63" spans="1:12" ht="18.75" customHeight="1">
      <c r="A63" s="6"/>
      <c r="B63" s="6"/>
      <c r="D63" s="4"/>
      <c r="E63" s="4"/>
      <c r="F63" s="4"/>
      <c r="G63" s="4"/>
      <c r="L63" s="7"/>
    </row>
    <row r="64" spans="4:7" ht="18.75" customHeight="1">
      <c r="D64" s="4"/>
      <c r="E64" s="4"/>
      <c r="F64" s="4"/>
      <c r="G64" s="4"/>
    </row>
    <row r="65" spans="1:21" ht="18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35" ht="75.7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</row>
    <row r="67" spans="1:14" ht="36" customHeight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ht="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70" ht="15">
      <c r="M70" s="5"/>
    </row>
  </sheetData>
  <sheetProtection/>
  <mergeCells count="63">
    <mergeCell ref="AJ2:AJ5"/>
    <mergeCell ref="AK2:AK5"/>
    <mergeCell ref="W2:AA2"/>
    <mergeCell ref="AB2:AD2"/>
    <mergeCell ref="B2:F2"/>
    <mergeCell ref="AE2:AF2"/>
    <mergeCell ref="AK7:AK55"/>
    <mergeCell ref="AI2:AI5"/>
    <mergeCell ref="Z4:Z5"/>
    <mergeCell ref="I3:I5"/>
    <mergeCell ref="O4:O5"/>
    <mergeCell ref="K2:L2"/>
    <mergeCell ref="G2:J2"/>
    <mergeCell ref="K3:K5"/>
    <mergeCell ref="B3:B5"/>
    <mergeCell ref="M3:M5"/>
    <mergeCell ref="A1:AJ1"/>
    <mergeCell ref="D4:D5"/>
    <mergeCell ref="AH2:AH5"/>
    <mergeCell ref="AE3:AE5"/>
    <mergeCell ref="AB3:AB5"/>
    <mergeCell ref="AC3:AD3"/>
    <mergeCell ref="AC4:AC5"/>
    <mergeCell ref="C3:F3"/>
    <mergeCell ref="L3:L5"/>
    <mergeCell ref="P4:P5"/>
    <mergeCell ref="A67:N67"/>
    <mergeCell ref="A65:U65"/>
    <mergeCell ref="U4:U5"/>
    <mergeCell ref="A59:IV59"/>
    <mergeCell ref="A66:AI66"/>
    <mergeCell ref="Q4:Q5"/>
    <mergeCell ref="AA4:AA5"/>
    <mergeCell ref="T4:T5"/>
    <mergeCell ref="J3:J5"/>
    <mergeCell ref="S3:V3"/>
    <mergeCell ref="A68:N68"/>
    <mergeCell ref="E4:F4"/>
    <mergeCell ref="N4:N5"/>
    <mergeCell ref="A2:A5"/>
    <mergeCell ref="G3:G5"/>
    <mergeCell ref="M2:Q2"/>
    <mergeCell ref="N3:Q3"/>
    <mergeCell ref="AH7:AH43"/>
    <mergeCell ref="X4:X5"/>
    <mergeCell ref="Y4:Y5"/>
    <mergeCell ref="H3:H5"/>
    <mergeCell ref="AG2:AG5"/>
    <mergeCell ref="R2:V2"/>
    <mergeCell ref="AF3:AF5"/>
    <mergeCell ref="R3:R5"/>
    <mergeCell ref="W3:W5"/>
    <mergeCell ref="AD4:AD5"/>
    <mergeCell ref="A7:A55"/>
    <mergeCell ref="B7:B55"/>
    <mergeCell ref="C7:C55"/>
    <mergeCell ref="D7:D55"/>
    <mergeCell ref="X3:AA3"/>
    <mergeCell ref="E7:E55"/>
    <mergeCell ref="F7:F55"/>
    <mergeCell ref="V4:V5"/>
    <mergeCell ref="C4:C5"/>
    <mergeCell ref="S4:S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29" r:id="rId1"/>
  <rowBreaks count="2" manualBreakCount="2">
    <brk id="52" max="36" man="1"/>
    <brk id="5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fomina</dc:creator>
  <cp:keywords/>
  <dc:description/>
  <cp:lastModifiedBy>Mikichur</cp:lastModifiedBy>
  <cp:lastPrinted>2017-02-13T03:56:49Z</cp:lastPrinted>
  <dcterms:created xsi:type="dcterms:W3CDTF">2014-10-17T07:52:40Z</dcterms:created>
  <dcterms:modified xsi:type="dcterms:W3CDTF">2017-03-28T09:38:38Z</dcterms:modified>
  <cp:category/>
  <cp:version/>
  <cp:contentType/>
  <cp:contentStatus/>
</cp:coreProperties>
</file>